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60" windowWidth="18195" windowHeight="8505" activeTab="1"/>
  </bookViews>
  <sheets>
    <sheet name="جداول هزینه" sheetId="2" r:id="rId1"/>
    <sheet name="صورت های مالی" sheetId="3" r:id="rId2"/>
    <sheet name="تحلیل مالی " sheetId="4" r:id="rId3"/>
  </sheets>
  <calcPr calcId="145621"/>
</workbook>
</file>

<file path=xl/calcChain.xml><?xml version="1.0" encoding="utf-8"?>
<calcChain xmlns="http://schemas.openxmlformats.org/spreadsheetml/2006/main">
  <c r="C86" i="3" l="1"/>
  <c r="D86" i="3"/>
  <c r="E86" i="3"/>
  <c r="B86" i="3"/>
  <c r="E12" i="4" s="1"/>
  <c r="E85" i="3"/>
  <c r="D85" i="3"/>
  <c r="C85" i="3"/>
  <c r="E36" i="4"/>
  <c r="F35" i="4"/>
  <c r="E35" i="4"/>
  <c r="H35" i="4" s="1"/>
  <c r="E34" i="4"/>
  <c r="F34" i="4" s="1"/>
  <c r="F33" i="4"/>
  <c r="E33" i="4"/>
  <c r="H33" i="4" s="1"/>
  <c r="E32" i="4"/>
  <c r="F32" i="4" s="1"/>
  <c r="E31" i="4"/>
  <c r="H31" i="4" s="1"/>
  <c r="E30" i="4"/>
  <c r="F30" i="4" s="1"/>
  <c r="E29" i="4"/>
  <c r="H29" i="4" s="1"/>
  <c r="E28" i="4"/>
  <c r="F28" i="4" s="1"/>
  <c r="E27" i="4"/>
  <c r="H27" i="4" s="1"/>
  <c r="F26" i="4"/>
  <c r="E26" i="4"/>
  <c r="H26" i="4" s="1"/>
  <c r="E25" i="4"/>
  <c r="H25" i="4" s="1"/>
  <c r="E48" i="3"/>
  <c r="E49" i="3"/>
  <c r="E50" i="3"/>
  <c r="E51" i="3"/>
  <c r="E52" i="3"/>
  <c r="E53" i="3"/>
  <c r="E54" i="3"/>
  <c r="E55" i="3"/>
  <c r="E37" i="3"/>
  <c r="E38" i="3"/>
  <c r="E39" i="3"/>
  <c r="E40" i="3"/>
  <c r="E41" i="3"/>
  <c r="E42" i="3"/>
  <c r="E43" i="3"/>
  <c r="E44" i="3"/>
  <c r="E45" i="3"/>
  <c r="E46" i="3"/>
  <c r="E47" i="3"/>
  <c r="E36" i="3"/>
  <c r="E29" i="3"/>
  <c r="B67" i="3" s="1"/>
  <c r="F29" i="3"/>
  <c r="D29" i="3"/>
  <c r="F53" i="3" s="1"/>
  <c r="E24" i="3"/>
  <c r="F24" i="3"/>
  <c r="D24" i="3"/>
  <c r="F49" i="3" s="1"/>
  <c r="F19" i="3"/>
  <c r="E19" i="3"/>
  <c r="B65" i="3" s="1"/>
  <c r="D19" i="3"/>
  <c r="C67" i="3"/>
  <c r="C66" i="3"/>
  <c r="B66" i="3"/>
  <c r="E191" i="2"/>
  <c r="F189" i="2"/>
  <c r="G189" i="2"/>
  <c r="E189" i="2"/>
  <c r="F187" i="2"/>
  <c r="G187" i="2"/>
  <c r="F188" i="2"/>
  <c r="G188" i="2"/>
  <c r="F185" i="2"/>
  <c r="G185" i="2"/>
  <c r="E185" i="2"/>
  <c r="F182" i="2"/>
  <c r="G182" i="2"/>
  <c r="F181" i="2"/>
  <c r="G181" i="2"/>
  <c r="E171" i="2"/>
  <c r="F171" i="2" s="1"/>
  <c r="G171" i="2" s="1"/>
  <c r="E170" i="2"/>
  <c r="F170" i="2" s="1"/>
  <c r="G170" i="2" s="1"/>
  <c r="F25" i="4" l="1"/>
  <c r="F36" i="4" s="1"/>
  <c r="F27" i="4"/>
  <c r="H28" i="4"/>
  <c r="H36" i="4" s="1"/>
  <c r="F29" i="4"/>
  <c r="H30" i="4"/>
  <c r="F31" i="4"/>
  <c r="H32" i="4"/>
  <c r="H34" i="4"/>
  <c r="G53" i="3"/>
  <c r="G49" i="3"/>
  <c r="F52" i="3"/>
  <c r="G52" i="3" s="1"/>
  <c r="F54" i="3"/>
  <c r="G54" i="3" s="1"/>
  <c r="F48" i="3"/>
  <c r="G48" i="3" s="1"/>
  <c r="F50" i="3"/>
  <c r="G50" i="3" s="1"/>
  <c r="F55" i="3"/>
  <c r="G55" i="3" s="1"/>
  <c r="F51" i="3"/>
  <c r="G51" i="3" s="1"/>
  <c r="H37" i="4" l="1"/>
  <c r="I44" i="4"/>
  <c r="I43" i="4"/>
  <c r="F152" i="2" l="1"/>
  <c r="F184" i="2" s="1"/>
  <c r="G152" i="2"/>
  <c r="G184" i="2" s="1"/>
  <c r="E152" i="2"/>
  <c r="E184" i="2" s="1"/>
  <c r="E131" i="2"/>
  <c r="E181" i="2" s="1"/>
  <c r="C100" i="2"/>
  <c r="E95" i="2"/>
  <c r="E96" i="2"/>
  <c r="E97" i="2"/>
  <c r="E98" i="2"/>
  <c r="E99" i="2"/>
  <c r="E94" i="2"/>
  <c r="F81" i="2"/>
  <c r="E188" i="2" s="1"/>
  <c r="F64" i="2"/>
  <c r="E187" i="2" s="1"/>
  <c r="H9" i="2"/>
  <c r="E45" i="2" s="1"/>
  <c r="G23" i="2"/>
  <c r="E46" i="2" s="1"/>
  <c r="E172" i="2" s="1"/>
  <c r="G33" i="2"/>
  <c r="E47" i="2" s="1"/>
  <c r="E173" i="2" s="1"/>
  <c r="F173" i="2" s="1"/>
  <c r="G173" i="2" s="1"/>
  <c r="G41" i="2"/>
  <c r="E48" i="2" s="1"/>
  <c r="E174" i="2" s="1"/>
  <c r="F174" i="2" s="1"/>
  <c r="G174" i="2" s="1"/>
  <c r="F50" i="2"/>
  <c r="G50" i="2"/>
  <c r="D67" i="3"/>
  <c r="D66" i="3"/>
  <c r="F172" i="2" l="1"/>
  <c r="E100" i="2"/>
  <c r="E182" i="2" s="1"/>
  <c r="E49" i="2"/>
  <c r="E50" i="2" l="1"/>
  <c r="E175" i="2"/>
  <c r="G172" i="2"/>
  <c r="F175" i="2" l="1"/>
  <c r="E176" i="2"/>
  <c r="E192" i="2" s="1"/>
  <c r="E164" i="2"/>
  <c r="E165" i="2" s="1"/>
  <c r="E186" i="2" s="1"/>
  <c r="F164" i="2"/>
  <c r="F165" i="2" s="1"/>
  <c r="F186" i="2" s="1"/>
  <c r="F190" i="2" s="1"/>
  <c r="G164" i="2"/>
  <c r="G165" i="2" s="1"/>
  <c r="G186" i="2" s="1"/>
  <c r="G190" i="2" s="1"/>
  <c r="E190" i="2" l="1"/>
  <c r="G175" i="2"/>
  <c r="G176" i="2" s="1"/>
  <c r="G192" i="2" s="1"/>
  <c r="G193" i="2" s="1"/>
  <c r="F176" i="2"/>
  <c r="F192" i="2" s="1"/>
  <c r="F193" i="2" s="1"/>
  <c r="E193" i="2" l="1"/>
  <c r="C65" i="3" l="1"/>
  <c r="D65" i="3" s="1"/>
  <c r="F38" i="3"/>
  <c r="G38" i="3" s="1"/>
  <c r="F44" i="3"/>
  <c r="G44" i="3" s="1"/>
  <c r="F45" i="3"/>
  <c r="G45" i="3" s="1"/>
  <c r="F41" i="3"/>
  <c r="G41" i="3" s="1"/>
  <c r="F37" i="3"/>
  <c r="G37" i="3" s="1"/>
  <c r="F46" i="3"/>
  <c r="G46" i="3" s="1"/>
  <c r="F42" i="3"/>
  <c r="G42" i="3" s="1"/>
  <c r="F47" i="3"/>
  <c r="G47" i="3" s="1"/>
  <c r="F43" i="3"/>
  <c r="G43" i="3" s="1"/>
  <c r="F39" i="3"/>
  <c r="G39" i="3" s="1"/>
  <c r="F36" i="3"/>
  <c r="G36" i="3" s="1"/>
  <c r="H36" i="3" s="1"/>
  <c r="F40" i="3"/>
  <c r="G40" i="3" s="1"/>
  <c r="F8" i="4" l="1"/>
  <c r="D8" i="4"/>
  <c r="G8" i="4"/>
  <c r="E8" i="4"/>
  <c r="C8" i="4"/>
  <c r="H37" i="3"/>
  <c r="H38" i="3" s="1"/>
  <c r="H39" i="3" s="1"/>
  <c r="H40" i="3" s="1"/>
  <c r="H41" i="3" s="1"/>
  <c r="H42" i="3" s="1"/>
  <c r="H43" i="3" s="1"/>
  <c r="H44" i="3" s="1"/>
  <c r="H45" i="3" s="1"/>
  <c r="H46" i="3" s="1"/>
  <c r="H47" i="3" s="1"/>
  <c r="H48" i="3" s="1"/>
  <c r="H49" i="3" s="1"/>
  <c r="H50" i="3" s="1"/>
  <c r="H51" i="3" s="1"/>
  <c r="H52" i="3" s="1"/>
  <c r="H53" i="3" s="1"/>
  <c r="H54" i="3" s="1"/>
  <c r="H55" i="3" s="1"/>
  <c r="E65" i="3"/>
  <c r="E66" i="3" s="1"/>
  <c r="E67" i="3" s="1"/>
</calcChain>
</file>

<file path=xl/sharedStrings.xml><?xml version="1.0" encoding="utf-8"?>
<sst xmlns="http://schemas.openxmlformats.org/spreadsheetml/2006/main" count="379" uniqueCount="209">
  <si>
    <t>سال</t>
  </si>
  <si>
    <t>(ميليون ريال)</t>
  </si>
  <si>
    <t xml:space="preserve">هزينه توليد و  فروش سالانه </t>
  </si>
  <si>
    <t>سود/زيان انباشته</t>
  </si>
  <si>
    <t>اول</t>
  </si>
  <si>
    <t>دوم</t>
  </si>
  <si>
    <t>سوم</t>
  </si>
  <si>
    <r>
      <t>درصد نرخ بهره (</t>
    </r>
    <r>
      <rPr>
        <b/>
        <sz val="16"/>
        <color theme="1"/>
        <rFont val="Times New Roman"/>
        <family val="1"/>
      </rPr>
      <t>r</t>
    </r>
    <r>
      <rPr>
        <b/>
        <sz val="16"/>
        <color theme="1"/>
        <rFont val="B Nazanin"/>
        <charset val="178"/>
      </rPr>
      <t>)</t>
    </r>
  </si>
  <si>
    <t>ارزش خالص فعلي طرح</t>
  </si>
  <si>
    <t>ارزش خالص فعلي طرح (ميليون ريال)</t>
  </si>
  <si>
    <t>شرح</t>
  </si>
  <si>
    <t>تعداد / مقدار</t>
  </si>
  <si>
    <t>واحد محصول</t>
  </si>
  <si>
    <r>
      <t>بهاي تمام‌شده‌ی</t>
    </r>
    <r>
      <rPr>
        <b/>
        <sz val="12"/>
        <color theme="1"/>
        <rFont val="B Nazanin"/>
        <charset val="178"/>
      </rPr>
      <t xml:space="preserve"> محصول</t>
    </r>
    <r>
      <rPr>
        <sz val="12"/>
        <color theme="1"/>
        <rFont val="B Nazanin"/>
        <charset val="178"/>
      </rPr>
      <t xml:space="preserve"> (ريال)</t>
    </r>
  </si>
  <si>
    <r>
      <t>قيمت فروش محصول</t>
    </r>
    <r>
      <rPr>
        <sz val="12"/>
        <color theme="1"/>
        <rFont val="B Nazanin"/>
        <charset val="178"/>
      </rPr>
      <t xml:space="preserve"> (ريال)</t>
    </r>
  </si>
  <si>
    <t>تعداد/مقدار محصول در نقطه سربه‌سر</t>
  </si>
  <si>
    <r>
      <t xml:space="preserve">حجم فروش در نقطه سربه‌سر </t>
    </r>
    <r>
      <rPr>
        <sz val="11"/>
        <color theme="1"/>
        <rFont val="B Nazanin"/>
        <charset val="178"/>
      </rPr>
      <t>(ميليون ريال)</t>
    </r>
  </si>
  <si>
    <t>تغييرات</t>
  </si>
  <si>
    <t>نرخ بازگشت داخلي</t>
  </si>
  <si>
    <t>در نقطه سربه‌سر</t>
  </si>
  <si>
    <t>%20 افزايش در بهاي تمام‌شده محصول</t>
  </si>
  <si>
    <t>%10 کاهش در قيمت فروش محصول</t>
  </si>
  <si>
    <t>%20 کاهش در پيش‌بيني ميزان فروش محصول</t>
  </si>
  <si>
    <t>نوع هزينه</t>
  </si>
  <si>
    <t xml:space="preserve">موقعيت جغرافيايی </t>
  </si>
  <si>
    <t>مساحت</t>
  </si>
  <si>
    <t>(مترمربع)</t>
  </si>
  <si>
    <t>(واحد: ميليون ريال )</t>
  </si>
  <si>
    <t>خريد</t>
  </si>
  <si>
    <t>ماه</t>
  </si>
  <si>
    <t>رهن</t>
  </si>
  <si>
    <t xml:space="preserve">نرخ واحد </t>
  </si>
  <si>
    <t xml:space="preserve">هزينه کل </t>
  </si>
  <si>
    <t>زمين</t>
  </si>
  <si>
    <t>----</t>
  </si>
  <si>
    <t xml:space="preserve">دفتر اداری </t>
  </si>
  <si>
    <t>توسعه فضای کارگاه</t>
  </si>
  <si>
    <t>ساير</t>
  </si>
  <si>
    <t>جمع هزينه کل (ميليون ريال)</t>
  </si>
  <si>
    <t>محل تجهيزات</t>
  </si>
  <si>
    <t>شرح تجهيزات</t>
  </si>
  <si>
    <t>تعداد</t>
  </si>
  <si>
    <t>هزینه واحد</t>
  </si>
  <si>
    <t>هزينه کل</t>
  </si>
  <si>
    <t>کارگاه</t>
  </si>
  <si>
    <t>جمع هزينه کل (ريال)</t>
  </si>
  <si>
    <t>آزمایشگاه</t>
  </si>
  <si>
    <t>سایر</t>
  </si>
  <si>
    <t xml:space="preserve">هزينه وسايل اداري و رايانه </t>
  </si>
  <si>
    <t>لپ تاپ</t>
  </si>
  <si>
    <t>رایانه</t>
  </si>
  <si>
    <t>تجهيزات جانبي رايانه</t>
  </si>
  <si>
    <t>تجهيزات جانبي اداری</t>
  </si>
  <si>
    <t>توضیحات</t>
  </si>
  <si>
    <t>دوره‌هاي آموزشي تخصصي</t>
  </si>
  <si>
    <t>خدمات مهندسي و مشاوره‌اي طرح</t>
  </si>
  <si>
    <r>
      <t>6-1-1-</t>
    </r>
    <r>
      <rPr>
        <b/>
        <sz val="12"/>
        <color theme="1"/>
        <rFont val="B Nazanin"/>
        <charset val="178"/>
      </rPr>
      <t xml:space="preserve">هزينه دوره‌هاي آموزشي و مشاوره </t>
    </r>
  </si>
  <si>
    <t>انجام شده</t>
  </si>
  <si>
    <t>انجام نشده</t>
  </si>
  <si>
    <t>زمين و ساختمان (رهن)</t>
  </si>
  <si>
    <t>خريد ماشين‌آلات و تجهيزات</t>
  </si>
  <si>
    <t>وسايل اداري و رايانه</t>
  </si>
  <si>
    <t>پیش‌بینی‌نشده</t>
  </si>
  <si>
    <r>
      <t>جمع</t>
    </r>
    <r>
      <rPr>
        <b/>
        <sz val="12"/>
        <color rgb="FF000000"/>
        <rFont val="B Nazanin"/>
        <charset val="178"/>
      </rPr>
      <t xml:space="preserve"> (ميليون ريال)</t>
    </r>
  </si>
  <si>
    <t>5-1-6- برآورد سرمایه اولیه طرح )مطابق جداول قبل(</t>
  </si>
  <si>
    <r>
      <t>6-1-1-</t>
    </r>
    <r>
      <rPr>
        <b/>
        <sz val="7"/>
        <color theme="1"/>
        <rFont val="Times New Roman"/>
        <family val="1"/>
      </rPr>
      <t xml:space="preserve">     </t>
    </r>
    <r>
      <rPr>
        <b/>
        <sz val="11"/>
        <color theme="1"/>
        <rFont val="B Nazanin"/>
        <charset val="178"/>
      </rPr>
      <t>هزينه زمين و ساختمان</t>
    </r>
  </si>
  <si>
    <r>
      <t>6-1-1-</t>
    </r>
    <r>
      <rPr>
        <b/>
        <sz val="7"/>
        <color theme="1"/>
        <rFont val="Times New Roman"/>
        <family val="1"/>
      </rPr>
      <t xml:space="preserve">     </t>
    </r>
    <r>
      <rPr>
        <b/>
        <sz val="11"/>
        <color theme="1"/>
        <rFont val="B Nazanin"/>
        <charset val="178"/>
      </rPr>
      <t xml:space="preserve">هزينه </t>
    </r>
    <r>
      <rPr>
        <b/>
        <i/>
        <u/>
        <sz val="11"/>
        <color theme="1"/>
        <rFont val="B Nazanin"/>
        <charset val="178"/>
      </rPr>
      <t>خريد</t>
    </r>
    <r>
      <rPr>
        <b/>
        <sz val="11"/>
        <color theme="1"/>
        <rFont val="B Nazanin"/>
        <charset val="178"/>
      </rPr>
      <t xml:space="preserve"> ماشين‌آلات و تجهيزات </t>
    </r>
  </si>
  <si>
    <r>
      <t xml:space="preserve">توجه: </t>
    </r>
    <r>
      <rPr>
        <sz val="12"/>
        <color theme="1"/>
        <rFont val="B Nazanin"/>
        <charset val="178"/>
      </rPr>
      <t>هزینه‌های ساخت (يا توليد) و فروش را ابتدا براي سال اول کاري محاسبه کرده و در اولين جدول هر بخش وارد کنید سپس با در نظر گرفتن تغييرات لازم (مانند افزايش اجاره‌بها، افزايش حقوق کارکنان، افزايش تعداد کارکنان و ميزان مصرف مواد اوليه، افزايش قيمت مواد اوليه و تجهيزات، و .... ) هزينه‌هاي مربوط به سال‌هاي دوم و سوم را تخمين بزنيد و در جدول مربوط وارد کنید.</t>
    </r>
    <r>
      <rPr>
        <b/>
        <sz val="12"/>
        <color theme="1"/>
        <rFont val="B Nazanin"/>
        <charset val="178"/>
      </rPr>
      <t xml:space="preserve"> </t>
    </r>
  </si>
  <si>
    <r>
      <t>6-2-1-</t>
    </r>
    <r>
      <rPr>
        <sz val="7"/>
        <color theme="1"/>
        <rFont val="Times New Roman"/>
        <family val="1"/>
      </rPr>
      <t xml:space="preserve">     </t>
    </r>
    <r>
      <rPr>
        <b/>
        <sz val="11"/>
        <color theme="1"/>
        <rFont val="B Nazanin"/>
        <charset val="178"/>
      </rPr>
      <t>اجاره ساختمان و کارگاه (سال اول)</t>
    </r>
  </si>
  <si>
    <r>
      <t>(</t>
    </r>
    <r>
      <rPr>
        <b/>
        <sz val="11"/>
        <color theme="1"/>
        <rFont val="B Nazanin"/>
        <charset val="178"/>
      </rPr>
      <t xml:space="preserve">تذکر: </t>
    </r>
    <r>
      <rPr>
        <sz val="11"/>
        <color theme="1"/>
        <rFont val="B Nazanin"/>
        <charset val="178"/>
      </rPr>
      <t>درصورتی‌که براي احداث، خريد، يا رهن ساختمان يا کارگاه تصميم به سرمايه‌گذاري داريد و مقدار سرمايه لازم را در جدول 7-1-1) پیش‌بینی کرده‌ايد، بديهي است که نيازي به اجاره‌ي ساختمان يا کارگاه نداريد.)</t>
    </r>
  </si>
  <si>
    <t>احداث</t>
  </si>
  <si>
    <t>اجاره ساختمان و کارگاه (سال دوم و سوم)</t>
  </si>
  <si>
    <t xml:space="preserve">شرح </t>
  </si>
  <si>
    <t xml:space="preserve"> (ميليون ريال)</t>
  </si>
  <si>
    <r>
      <t xml:space="preserve">جمع اجاره ساختمان اداري و کارگاه </t>
    </r>
    <r>
      <rPr>
        <sz val="12"/>
        <color rgb="FF000000"/>
        <rFont val="B Nazanin"/>
        <charset val="178"/>
      </rPr>
      <t>(سال دوم)</t>
    </r>
  </si>
  <si>
    <r>
      <t xml:space="preserve">جمع اجاره ساختمان اداري و کارگاه </t>
    </r>
    <r>
      <rPr>
        <sz val="12"/>
        <color rgb="FF000000"/>
        <rFont val="B Nazanin"/>
        <charset val="178"/>
      </rPr>
      <t>(سال سوم)</t>
    </r>
  </si>
  <si>
    <t>آزمايشگاه</t>
  </si>
  <si>
    <t>هزينه اجاره ماشين‌آلات و تجهيزات (سال دوم و سوم)</t>
  </si>
  <si>
    <r>
      <t xml:space="preserve">جمع هزينه اجاره ماشين‌آلات و تجهيزات </t>
    </r>
    <r>
      <rPr>
        <sz val="11"/>
        <color theme="1"/>
        <rFont val="B Nazanin"/>
        <charset val="178"/>
      </rPr>
      <t>(سال دوم)</t>
    </r>
  </si>
  <si>
    <r>
      <t xml:space="preserve">جمع هزينه اجاره ماشين‌آلات و تجهيزات </t>
    </r>
    <r>
      <rPr>
        <sz val="11"/>
        <color theme="1"/>
        <rFont val="B Nazanin"/>
        <charset val="178"/>
      </rPr>
      <t>(سال سوم)</t>
    </r>
  </si>
  <si>
    <t>مدیرعامل</t>
  </si>
  <si>
    <t>مسئول دفتر</t>
  </si>
  <si>
    <t>مدیران پروژه</t>
  </si>
  <si>
    <t>کارمند اداری</t>
  </si>
  <si>
    <t>کارمند مالی</t>
  </si>
  <si>
    <t>نیروی فنی نت</t>
  </si>
  <si>
    <t>جمع</t>
  </si>
  <si>
    <t>هزينه حقوق و مزاياي کارکنان (سال دوم و سوم)</t>
  </si>
  <si>
    <r>
      <t xml:space="preserve">تغييرات احتمالي: </t>
    </r>
    <r>
      <rPr>
        <sz val="12"/>
        <color theme="1"/>
        <rFont val="B Nazanin"/>
        <charset val="178"/>
      </rPr>
      <t>1- افزايش حقوق و مزايا 2- تغيير تعداد يا ترکيب کارکنان</t>
    </r>
  </si>
  <si>
    <r>
      <t xml:space="preserve">جمع </t>
    </r>
    <r>
      <rPr>
        <b/>
        <sz val="12"/>
        <color theme="1"/>
        <rFont val="B Nazanin"/>
        <charset val="178"/>
      </rPr>
      <t>هزينه حقوق و مزاياي کارکنان</t>
    </r>
    <r>
      <rPr>
        <b/>
        <sz val="11"/>
        <color theme="1"/>
        <rFont val="B Nazanin"/>
        <charset val="178"/>
      </rPr>
      <t xml:space="preserve"> </t>
    </r>
    <r>
      <rPr>
        <sz val="11"/>
        <color theme="1"/>
        <rFont val="B Nazanin"/>
        <charset val="178"/>
      </rPr>
      <t>(سال دوم)</t>
    </r>
  </si>
  <si>
    <r>
      <t xml:space="preserve">جمع </t>
    </r>
    <r>
      <rPr>
        <b/>
        <sz val="12"/>
        <color theme="1"/>
        <rFont val="B Nazanin"/>
        <charset val="178"/>
      </rPr>
      <t>هزينه حقوق و مزاياي کارکنان</t>
    </r>
    <r>
      <rPr>
        <b/>
        <sz val="11"/>
        <color theme="1"/>
        <rFont val="B Nazanin"/>
        <charset val="178"/>
      </rPr>
      <t xml:space="preserve"> </t>
    </r>
    <r>
      <rPr>
        <sz val="11"/>
        <color theme="1"/>
        <rFont val="B Nazanin"/>
        <charset val="178"/>
      </rPr>
      <t>(سال سوم)</t>
    </r>
  </si>
  <si>
    <t>هزينه حقوق ماهیانه</t>
  </si>
  <si>
    <t>تخصصی:</t>
  </si>
  <si>
    <t>ساير:</t>
  </si>
  <si>
    <t>هزينه مشاوره (سال دوم و سوم)</t>
  </si>
  <si>
    <r>
      <t xml:space="preserve">جمع </t>
    </r>
    <r>
      <rPr>
        <b/>
        <sz val="12"/>
        <color theme="1"/>
        <rFont val="B Nazanin"/>
        <charset val="178"/>
      </rPr>
      <t>هزينه مشاوره</t>
    </r>
    <r>
      <rPr>
        <b/>
        <sz val="11"/>
        <color theme="1"/>
        <rFont val="B Nazanin"/>
        <charset val="178"/>
      </rPr>
      <t xml:space="preserve"> </t>
    </r>
    <r>
      <rPr>
        <sz val="11"/>
        <color theme="1"/>
        <rFont val="B Nazanin"/>
        <charset val="178"/>
      </rPr>
      <t>(سال دوم)</t>
    </r>
  </si>
  <si>
    <r>
      <t xml:space="preserve">جمع </t>
    </r>
    <r>
      <rPr>
        <b/>
        <sz val="12"/>
        <color theme="1"/>
        <rFont val="B Nazanin"/>
        <charset val="178"/>
      </rPr>
      <t>هزينه مشاوره</t>
    </r>
    <r>
      <rPr>
        <b/>
        <sz val="11"/>
        <color theme="1"/>
        <rFont val="B Nazanin"/>
        <charset val="178"/>
      </rPr>
      <t xml:space="preserve"> </t>
    </r>
    <r>
      <rPr>
        <sz val="11"/>
        <color theme="1"/>
        <rFont val="B Nazanin"/>
        <charset val="178"/>
      </rPr>
      <t>(سال سوم)</t>
    </r>
  </si>
  <si>
    <t>جمع هزینه مواد اولیه و قطعات مصرفی (سال سوم)</t>
  </si>
  <si>
    <t>جمع هزینه مواد اولیه و قطعات مصرفی (سال دوم)</t>
  </si>
  <si>
    <r>
      <t>6-2-1-</t>
    </r>
    <r>
      <rPr>
        <b/>
        <sz val="7"/>
        <color theme="1"/>
        <rFont val="Times New Roman"/>
        <family val="1"/>
      </rPr>
      <t xml:space="preserve"> </t>
    </r>
    <r>
      <rPr>
        <b/>
        <sz val="12"/>
        <color theme="1"/>
        <rFont val="B Nazanin"/>
        <charset val="178"/>
      </rPr>
      <t>هزينه نگهداری و تعميرات ساليانه (با توجه به ارقام جدول 7-1-7)</t>
    </r>
  </si>
  <si>
    <t>سال اول</t>
  </si>
  <si>
    <t>سال دوم</t>
  </si>
  <si>
    <t>سال سوم</t>
  </si>
  <si>
    <t>ساختمان</t>
  </si>
  <si>
    <t>تأسیسات زيربنايی</t>
  </si>
  <si>
    <t>ماشين‌آلات و تجهيزات (خریداری‌شده يا اجاره )</t>
  </si>
  <si>
    <t>وسايل اداری و رايانه‌اي</t>
  </si>
  <si>
    <r>
      <t>6-2-2-</t>
    </r>
    <r>
      <rPr>
        <b/>
        <sz val="12"/>
        <color theme="1"/>
        <rFont val="B Nazanin"/>
        <charset val="178"/>
      </rPr>
      <t>هزينه مصرف تأسیساتی ساليانه</t>
    </r>
  </si>
  <si>
    <t xml:space="preserve">مصرف تأسیسات شامل: آب، برق، گاز، تلفن، اينترنت </t>
  </si>
  <si>
    <r>
      <t>6-2-3-</t>
    </r>
    <r>
      <rPr>
        <b/>
        <sz val="7"/>
        <color theme="1"/>
        <rFont val="Times New Roman"/>
        <family val="1"/>
      </rPr>
      <t xml:space="preserve">                        </t>
    </r>
    <r>
      <rPr>
        <b/>
        <sz val="12"/>
        <color theme="1"/>
        <rFont val="B Nazanin"/>
        <charset val="178"/>
      </rPr>
      <t>هزينه بيمه شرکت (ساليانه)</t>
    </r>
  </si>
  <si>
    <t>بيمه‌های خاص (حوادث، مسئوليت، آتش‌سوزی، ...)</t>
  </si>
  <si>
    <r>
      <t>6-2-4-</t>
    </r>
    <r>
      <rPr>
        <b/>
        <sz val="12"/>
        <color theme="1"/>
        <rFont val="B Nazanin"/>
        <charset val="178"/>
      </rPr>
      <t>هزينه استهلاک ساليانه (با توجه به ارقام جدول 7-1-7)</t>
    </r>
  </si>
  <si>
    <r>
      <t xml:space="preserve">درصد استهلاک </t>
    </r>
    <r>
      <rPr>
        <b/>
        <i/>
        <u/>
        <sz val="10"/>
        <color rgb="FF000000"/>
        <rFont val="B Nazanin"/>
        <charset val="178"/>
      </rPr>
      <t>ساليانه</t>
    </r>
  </si>
  <si>
    <t xml:space="preserve">تأسیسات زيربنايي </t>
  </si>
  <si>
    <t>ماشين‌آلات و تجهيزات خریداری‌شده</t>
  </si>
  <si>
    <t>دانش فني و مهندسي (نرم افزار و طراحی)</t>
  </si>
  <si>
    <t>مواد اوليه و قطعات مصرفي سالانه</t>
  </si>
  <si>
    <t>هزينه‌هاي بازاريابي و فروش</t>
  </si>
  <si>
    <t xml:space="preserve">نگهداری و تعميرات </t>
  </si>
  <si>
    <t>هزينه مشاوره</t>
  </si>
  <si>
    <t>بيمه شرکت</t>
  </si>
  <si>
    <t>اجاره ساليانه ساختمان و کارگاه</t>
  </si>
  <si>
    <t>هزينه اجاره ساليانه ماشين‌آلات و تجهيزات</t>
  </si>
  <si>
    <t>مصارف تأسیساتی</t>
  </si>
  <si>
    <t>جمع کل</t>
  </si>
  <si>
    <t>هزينه کل (ميليون ريال)</t>
  </si>
  <si>
    <t>استهلاک سالیانه</t>
  </si>
  <si>
    <t xml:space="preserve">میزان تسهیلات درخواستی: </t>
  </si>
  <si>
    <t>میلیون ریال</t>
  </si>
  <si>
    <t xml:space="preserve">نرخ سود تسهیلات: </t>
  </si>
  <si>
    <t>جمع (سال اول)</t>
  </si>
  <si>
    <t>جمع (سال دوم)</t>
  </si>
  <si>
    <t>جمع (سال سوم)</t>
  </si>
  <si>
    <t>فصل</t>
  </si>
  <si>
    <t>چهارم</t>
  </si>
  <si>
    <t>-</t>
  </si>
  <si>
    <t>پيش‌بيني تعداد/مقدار فروش</t>
  </si>
  <si>
    <r>
      <t>پيش‌بيني</t>
    </r>
    <r>
      <rPr>
        <b/>
        <u/>
        <sz val="10"/>
        <color theme="1"/>
        <rFont val="B Nazanin"/>
        <charset val="178"/>
      </rPr>
      <t xml:space="preserve"> فروش</t>
    </r>
    <r>
      <rPr>
        <b/>
        <sz val="10"/>
        <color theme="1"/>
        <rFont val="B Nazanin"/>
        <charset val="178"/>
      </rPr>
      <t xml:space="preserve"> (ميليون ريال)</t>
    </r>
  </si>
  <si>
    <r>
      <t xml:space="preserve">پيش‌بيني </t>
    </r>
    <r>
      <rPr>
        <b/>
        <u/>
        <sz val="10"/>
        <color theme="1"/>
        <rFont val="B Nazanin"/>
        <charset val="178"/>
      </rPr>
      <t>تحقق درآمد</t>
    </r>
    <r>
      <rPr>
        <b/>
        <sz val="10"/>
        <color theme="1"/>
        <rFont val="B Nazanin"/>
        <charset val="178"/>
      </rPr>
      <t xml:space="preserve"> (ميليون ريال)</t>
    </r>
  </si>
  <si>
    <t>توضيحات</t>
  </si>
  <si>
    <t xml:space="preserve"> </t>
  </si>
  <si>
    <r>
      <t>1-1-</t>
    </r>
    <r>
      <rPr>
        <b/>
        <sz val="7"/>
        <color theme="1"/>
        <rFont val="Times New Roman"/>
        <family val="1"/>
      </rPr>
      <t xml:space="preserve">          </t>
    </r>
    <r>
      <rPr>
        <b/>
        <sz val="12"/>
        <color theme="1"/>
        <rFont val="B Nazanin"/>
        <charset val="178"/>
      </rPr>
      <t>پيش‌بيني صورت‌های مالی:</t>
    </r>
  </si>
  <si>
    <r>
      <t>5-5-1-</t>
    </r>
    <r>
      <rPr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B Nazanin"/>
        <charset val="178"/>
      </rPr>
      <t>پيش‌بيني درآمدها</t>
    </r>
    <r>
      <rPr>
        <sz val="12"/>
        <color theme="1"/>
        <rFont val="B Nazanin"/>
        <charset val="178"/>
      </rPr>
      <t xml:space="preserve">ي خود را از آغاز رسمي فعاليت‌ها، در سال اول به‌صورت ماهيانه، و در سال‌هاي  دوم و سوم به‌صورت فصلی تعيين کنيد. </t>
    </r>
  </si>
  <si>
    <r>
      <t>توجه:</t>
    </r>
    <r>
      <rPr>
        <sz val="12"/>
        <color theme="1"/>
        <rFont val="B Nazanin"/>
        <charset val="178"/>
      </rPr>
      <t xml:space="preserve"> اگر دريافت مبلغ محصول فروخته‌شده </t>
    </r>
    <r>
      <rPr>
        <b/>
        <sz val="11"/>
        <color theme="1"/>
        <rFont val="B Nazanin"/>
        <charset val="178"/>
      </rPr>
      <t>با تأخیر</t>
    </r>
    <r>
      <rPr>
        <sz val="12"/>
        <color theme="1"/>
        <rFont val="B Nazanin"/>
        <charset val="178"/>
      </rPr>
      <t xml:space="preserve"> صورت مي‌پذيرد، مبلغ مذکور را در ستون </t>
    </r>
    <r>
      <rPr>
        <b/>
        <sz val="11"/>
        <color theme="1"/>
        <rFont val="B Nazanin"/>
        <charset val="178"/>
      </rPr>
      <t>"پيش‌بيني تحقق درآمد"</t>
    </r>
    <r>
      <rPr>
        <sz val="12"/>
        <color theme="1"/>
        <rFont val="B Nazanin"/>
        <charset val="178"/>
      </rPr>
      <t xml:space="preserve"> ولي در رديف زماني پيش‌بيني وارد کنید. به‌طور مثال اگر پول محصولي که ماه 2 فروخته‌ايد، در ماه 4 به شما پرداخت مي‌شود، مبلغ اين پول را در رديف مربوط به ماه 4 وارد کنید.</t>
    </r>
  </si>
  <si>
    <t>(واحد محصول=..............................          قيمت فروش واحد محصول(ريال)=........................................)</t>
  </si>
  <si>
    <r>
      <t>5-5-</t>
    </r>
    <r>
      <rPr>
        <sz val="7"/>
        <color theme="1"/>
        <rFont val="Times New Roman"/>
        <family val="1"/>
      </rPr>
      <t xml:space="preserve">            </t>
    </r>
    <r>
      <rPr>
        <b/>
        <sz val="11"/>
        <color theme="1"/>
        <rFont val="B Nazanin"/>
        <charset val="178"/>
      </rPr>
      <t>پيش‌بيني سود و زيان سالانه</t>
    </r>
  </si>
  <si>
    <r>
      <t>توجه:</t>
    </r>
    <r>
      <rPr>
        <sz val="12"/>
        <color theme="1"/>
        <rFont val="B Nazanin"/>
        <charset val="178"/>
      </rPr>
      <t xml:space="preserve"> </t>
    </r>
  </si>
  <si>
    <r>
      <t>1.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B Nazanin"/>
        <charset val="178"/>
      </rPr>
      <t xml:space="preserve">اطلاعات لازم براي ستون </t>
    </r>
    <r>
      <rPr>
        <b/>
        <sz val="12"/>
        <color theme="1"/>
        <rFont val="B Nazanin"/>
        <charset val="178"/>
      </rPr>
      <t>"پيش‌بيني فروش سالانه"</t>
    </r>
    <r>
      <rPr>
        <sz val="12"/>
        <color theme="1"/>
        <rFont val="B Nazanin"/>
        <charset val="178"/>
      </rPr>
      <t xml:space="preserve"> را از ستون "پيش‌بيني فروش" در جدول بالا به دست آورده و جايگزين کنيد.</t>
    </r>
  </si>
  <si>
    <r>
      <t>2.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B Nazanin"/>
        <charset val="178"/>
      </rPr>
      <t xml:space="preserve">اطلاعات لازم براي ستون </t>
    </r>
    <r>
      <rPr>
        <b/>
        <sz val="11"/>
        <color theme="1"/>
        <rFont val="B Nazanin"/>
        <charset val="178"/>
      </rPr>
      <t xml:space="preserve">"" هزينه توليد و فروش سالانه" </t>
    </r>
    <r>
      <rPr>
        <sz val="12"/>
        <color theme="1"/>
        <rFont val="B Nazanin"/>
        <charset val="178"/>
      </rPr>
      <t xml:space="preserve">را از جدول </t>
    </r>
    <r>
      <rPr>
        <b/>
        <sz val="11"/>
        <color theme="1"/>
        <rFont val="B Nazanin"/>
        <charset val="178"/>
      </rPr>
      <t>"هزينه توليد و فروش ساليانه</t>
    </r>
    <r>
      <rPr>
        <b/>
        <sz val="12"/>
        <color theme="1"/>
        <rFont val="B Nazanin"/>
        <charset val="178"/>
      </rPr>
      <t>"</t>
    </r>
    <r>
      <rPr>
        <sz val="12"/>
        <color theme="1"/>
        <rFont val="B Nazanin"/>
        <charset val="178"/>
      </rPr>
      <t xml:space="preserve"> (جدول 7-2-10) به دست آورده و در رديف مربوط وارد کنید.</t>
    </r>
  </si>
  <si>
    <r>
      <t>3.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B Nazanin"/>
        <charset val="178"/>
      </rPr>
      <t>به فرمول "</t>
    </r>
    <r>
      <rPr>
        <b/>
        <sz val="12"/>
        <color theme="1"/>
        <rFont val="B Nazanin"/>
        <charset val="178"/>
      </rPr>
      <t>فروش منهاي هزينه</t>
    </r>
    <r>
      <rPr>
        <sz val="12"/>
        <color theme="1"/>
        <rFont val="B Nazanin"/>
        <charset val="178"/>
      </rPr>
      <t>" توجه داشته باشيد تا سود سالانه مقداري مثبت، و زيان سالانه مقداري منفي به دست آيد.</t>
    </r>
  </si>
  <si>
    <t xml:space="preserve">سود/زيان  (فروش منهاي هزينه) </t>
  </si>
  <si>
    <r>
      <t>5-5-</t>
    </r>
    <r>
      <rPr>
        <b/>
        <sz val="7"/>
        <color theme="1"/>
        <rFont val="Times New Roman"/>
        <family val="1"/>
      </rPr>
      <t xml:space="preserve">         </t>
    </r>
    <r>
      <rPr>
        <b/>
        <sz val="12"/>
        <color theme="1"/>
        <rFont val="B Nazanin"/>
        <charset val="178"/>
      </rPr>
      <t>تحليل‌های مالی:</t>
    </r>
  </si>
  <si>
    <r>
      <t>5-5-1-</t>
    </r>
    <r>
      <rPr>
        <sz val="7"/>
        <color theme="1"/>
        <rFont val="Times New Roman"/>
        <family val="1"/>
      </rPr>
      <t xml:space="preserve">     </t>
    </r>
    <r>
      <rPr>
        <sz val="11"/>
        <color theme="1"/>
        <rFont val="B Nazanin"/>
        <charset val="178"/>
      </rPr>
      <t xml:space="preserve">با توجه به جدول پيش‌بيني سود و زيان سالانه (7-3-2)، </t>
    </r>
    <r>
      <rPr>
        <b/>
        <sz val="11"/>
        <color theme="1"/>
        <rFont val="B Nazanin"/>
        <charset val="178"/>
      </rPr>
      <t>دوره بازگشت سرمايه</t>
    </r>
    <r>
      <rPr>
        <sz val="11"/>
        <color theme="1"/>
        <rFont val="B Nazanin"/>
        <charset val="178"/>
      </rPr>
      <t xml:space="preserve"> خود را محاسبه کنيد.</t>
    </r>
  </si>
  <si>
    <r>
      <t>5-5-2-</t>
    </r>
    <r>
      <rPr>
        <sz val="7"/>
        <color theme="1"/>
        <rFont val="Times New Roman"/>
        <family val="1"/>
      </rPr>
      <t xml:space="preserve">     </t>
    </r>
    <r>
      <rPr>
        <sz val="11"/>
        <color theme="1"/>
        <rFont val="B Nazanin"/>
        <charset val="178"/>
      </rPr>
      <t xml:space="preserve">با توجه به جدول </t>
    </r>
    <r>
      <rPr>
        <sz val="12"/>
        <color theme="1"/>
        <rFont val="B Nazanin"/>
        <charset val="178"/>
      </rPr>
      <t xml:space="preserve">سرمايه‌گذاري و سود سالانه (7-3-5)، </t>
    </r>
    <r>
      <rPr>
        <b/>
        <sz val="12"/>
        <color theme="1"/>
        <rFont val="B Nazanin"/>
        <charset val="178"/>
      </rPr>
      <t>ارزش خالص فعلي طرح</t>
    </r>
    <r>
      <rPr>
        <sz val="12"/>
        <color theme="1"/>
        <rFont val="B Nazanin"/>
        <charset val="178"/>
      </rPr>
      <t xml:space="preserve"> را با نرخ‌هاي بهره زير</t>
    </r>
    <r>
      <rPr>
        <sz val="16"/>
        <color theme="1"/>
        <rFont val="B Nazanin"/>
        <charset val="178"/>
      </rPr>
      <t xml:space="preserve"> </t>
    </r>
    <r>
      <rPr>
        <sz val="12"/>
        <color theme="1"/>
        <rFont val="B Nazanin"/>
        <charset val="178"/>
      </rPr>
      <t>محاسبه کنيد.</t>
    </r>
  </si>
  <si>
    <r>
      <t>5-5-1-</t>
    </r>
    <r>
      <rPr>
        <sz val="7"/>
        <color theme="1"/>
        <rFont val="Times New Roman"/>
        <family val="1"/>
      </rPr>
      <t xml:space="preserve">     </t>
    </r>
    <r>
      <rPr>
        <sz val="11"/>
        <color theme="1"/>
        <rFont val="B Nazanin"/>
        <charset val="178"/>
      </rPr>
      <t xml:space="preserve">با توجه به جدول </t>
    </r>
    <r>
      <rPr>
        <sz val="12"/>
        <color theme="1"/>
        <rFont val="B Nazanin"/>
        <charset val="178"/>
      </rPr>
      <t xml:space="preserve">سرمايه‌گذاري و سود سالانه (7-3-5)، </t>
    </r>
    <r>
      <rPr>
        <b/>
        <sz val="12"/>
        <color theme="1"/>
        <rFont val="B Nazanin"/>
        <charset val="178"/>
      </rPr>
      <t>نرخ بازگشت داخلي طرح</t>
    </r>
    <r>
      <rPr>
        <sz val="12"/>
        <color theme="1"/>
        <rFont val="B Nazanin"/>
        <charset val="178"/>
      </rPr>
      <t xml:space="preserve"> </t>
    </r>
    <r>
      <rPr>
        <sz val="12"/>
        <color theme="1"/>
        <rFont val="Times New Roman"/>
        <family val="1"/>
      </rPr>
      <t>(IRR)</t>
    </r>
    <r>
      <rPr>
        <sz val="12"/>
        <color theme="1"/>
        <rFont val="B Nazanin"/>
        <charset val="178"/>
      </rPr>
      <t xml:space="preserve"> را محاسبه کنيد.</t>
    </r>
  </si>
  <si>
    <r>
      <t>5-5-2-</t>
    </r>
    <r>
      <rPr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B Nazanin"/>
        <charset val="178"/>
      </rPr>
      <t>نقطه‌ی سربه‌سر</t>
    </r>
    <r>
      <rPr>
        <sz val="12"/>
        <color theme="1"/>
        <rFont val="B Nazanin"/>
        <charset val="178"/>
      </rPr>
      <t xml:space="preserve"> کسب‌وکار شما در سال اول فعاليت، در چه تعدادي از فروش محصول و چه حجمي از فروش ريالي محقق مي‌شود؟</t>
    </r>
  </si>
  <si>
    <r>
      <t>5-5-3-</t>
    </r>
    <r>
      <rPr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B Nazanin"/>
        <charset val="178"/>
      </rPr>
      <t>تحليل حساسيت</t>
    </r>
  </si>
  <si>
    <r>
      <t xml:space="preserve">با فرض‌ تغييرات زير، اثر آن‌ها را بر: ارزش خالص فعلي طرح </t>
    </r>
    <r>
      <rPr>
        <sz val="12"/>
        <color theme="1"/>
        <rFont val="Times New Roman"/>
        <family val="1"/>
      </rPr>
      <t>(r = 20%)</t>
    </r>
    <r>
      <rPr>
        <sz val="12"/>
        <color theme="1"/>
        <rFont val="B Nazanin"/>
        <charset val="178"/>
      </rPr>
      <t>، نرخ بازگشت داخلي، و نقطه سربه‌سر را محاسبه کنيد.</t>
    </r>
  </si>
  <si>
    <r>
      <t xml:space="preserve">هزينه کل </t>
    </r>
    <r>
      <rPr>
        <b/>
        <sz val="10"/>
        <color rgb="FF000000"/>
        <rFont val="B Nazanin"/>
        <charset val="178"/>
      </rPr>
      <t>(م ريال)</t>
    </r>
  </si>
  <si>
    <t>ساختمان (در صورت خرید یا احداث)</t>
  </si>
  <si>
    <t>هزينه کل  (ميليون ريال)</t>
  </si>
  <si>
    <t>هزينه نگهداری و تعميرات (ميليون ريال)</t>
  </si>
  <si>
    <t>هزینه مواد اولیه و قطعات مصرفی</t>
  </si>
  <si>
    <t xml:space="preserve">هزینه مواد اولیه و قطعات مصرفی </t>
  </si>
  <si>
    <t xml:space="preserve">سال اول </t>
  </si>
  <si>
    <t xml:space="preserve">هزينه حقوق و مزاياي کارکنان </t>
  </si>
  <si>
    <r>
      <t>6-2-1-</t>
    </r>
    <r>
      <rPr>
        <b/>
        <sz val="7"/>
        <color theme="1"/>
        <rFont val="Times New Roman"/>
        <family val="1"/>
      </rPr>
      <t xml:space="preserve">    </t>
    </r>
    <r>
      <rPr>
        <b/>
        <sz val="11"/>
        <color theme="1"/>
        <rFont val="B Nazanin"/>
        <charset val="178"/>
      </rPr>
      <t>هزينه اجاره ماشين‌آلات و تجهيزات</t>
    </r>
  </si>
  <si>
    <r>
      <t xml:space="preserve">تغييرات احتمالي: </t>
    </r>
    <r>
      <rPr>
        <sz val="12"/>
        <color theme="4" tint="-0.249977111117893"/>
        <rFont val="B Nazanin"/>
        <charset val="178"/>
      </rPr>
      <t>1- افزايش اجاره‌بها</t>
    </r>
    <r>
      <rPr>
        <sz val="12"/>
        <color theme="4" tint="-0.249977111117893"/>
        <rFont val="Times New Roman"/>
        <family val="1"/>
      </rPr>
      <t xml:space="preserve"> </t>
    </r>
    <r>
      <rPr>
        <sz val="12"/>
        <color theme="4" tint="-0.249977111117893"/>
        <rFont val="B Nazanin"/>
        <charset val="178"/>
      </rPr>
      <t xml:space="preserve">نسبت به سال قبل(سال دوم: 10%، سال سوم: </t>
    </r>
    <r>
      <rPr>
        <sz val="12"/>
        <color theme="4" tint="-0.249977111117893"/>
        <rFont val="Times New Roman"/>
        <family val="1"/>
      </rPr>
      <t>10</t>
    </r>
    <r>
      <rPr>
        <sz val="12"/>
        <color theme="4" tint="-0.249977111117893"/>
        <rFont val="B Nazanin"/>
        <charset val="178"/>
      </rPr>
      <t>%)  2- تغيير موقعيت جغرافيايي، 3- افزايش متراژ ساختمان يا کارگاه</t>
    </r>
  </si>
  <si>
    <r>
      <t xml:space="preserve">تغييرات احتمالي: </t>
    </r>
    <r>
      <rPr>
        <sz val="12"/>
        <color theme="4" tint="-0.249977111117893"/>
        <rFont val="B Nazanin"/>
        <charset val="178"/>
      </rPr>
      <t xml:space="preserve">1- افزايش اجاره‌بها 2- تغيير تعداد </t>
    </r>
    <r>
      <rPr>
        <sz val="11"/>
        <color theme="4" tint="-0.249977111117893"/>
        <rFont val="B Nazanin"/>
        <charset val="178"/>
      </rPr>
      <t>ماشين‌آلات و تجهيزات</t>
    </r>
    <r>
      <rPr>
        <sz val="12"/>
        <color theme="4" tint="-0.249977111117893"/>
        <rFont val="B Nazanin"/>
        <charset val="178"/>
      </rPr>
      <t xml:space="preserve"> 3- تغيير نوع يا مدل تجهيزات</t>
    </r>
  </si>
  <si>
    <r>
      <t>تغييرات احتمالي:</t>
    </r>
    <r>
      <rPr>
        <sz val="12"/>
        <color theme="4" tint="-0.249977111117893"/>
        <rFont val="B Nazanin"/>
        <charset val="178"/>
      </rPr>
      <t xml:space="preserve"> 1- افزايش حق‌المشاوره 2- تغيير تعداد مراجعه به مشاور 3- تغيير مشاوران 4- تغيير حوزه‌هاي مشاوره</t>
    </r>
  </si>
  <si>
    <r>
      <t>تغییرات احتمالی: 1</t>
    </r>
    <r>
      <rPr>
        <sz val="12"/>
        <color theme="4" tint="-0.249977111117893"/>
        <rFont val="B Nazanin"/>
        <charset val="178"/>
      </rPr>
      <t xml:space="preserve">- افزايش قيمت مواد اوليه و قطعات مصرفي 2- تغيير حجم نياز به مواد اوليه و قطعات مصرفي </t>
    </r>
  </si>
  <si>
    <t>تعداد/مقدار ساخت/توليد محصول در سال سوم؟ ..........................</t>
  </si>
  <si>
    <t xml:space="preserve">تعداد/مقدار ساخت/توليد محصول در سال دوم؟ ............................ </t>
  </si>
  <si>
    <t>هزینه مواد اولیه و قطعات مصرفی (سال دوم و سوم)</t>
  </si>
  <si>
    <r>
      <t>6-2-5-</t>
    </r>
    <r>
      <rPr>
        <b/>
        <sz val="7"/>
        <color theme="1"/>
        <rFont val="Times New Roman"/>
        <family val="1"/>
      </rPr>
      <t> </t>
    </r>
    <r>
      <rPr>
        <b/>
        <sz val="12"/>
        <color theme="1"/>
        <rFont val="B Nazanin"/>
        <charset val="178"/>
      </rPr>
      <t xml:space="preserve">هزينه توليد و فروش ساليانه </t>
    </r>
    <r>
      <rPr>
        <b/>
        <sz val="11"/>
        <color theme="1"/>
        <rFont val="B Nazanin"/>
        <charset val="178"/>
      </rPr>
      <t>(مطابق جداول قبل)</t>
    </r>
  </si>
  <si>
    <t>پيش‌بيني فروش سالانه (ميليون ريال)</t>
  </si>
  <si>
    <t>هزینه دانش فنی (طراحی و نرم افزار)</t>
  </si>
  <si>
    <t>هزینه طراحی و تولید نمونه اولیه</t>
  </si>
  <si>
    <t>مساحت (مترمربع)</t>
  </si>
  <si>
    <r>
      <t>6-2-1-</t>
    </r>
    <r>
      <rPr>
        <b/>
        <sz val="7"/>
        <color theme="1"/>
        <rFont val="Times New Roman"/>
        <family val="1"/>
      </rPr>
      <t xml:space="preserve"> </t>
    </r>
    <r>
      <rPr>
        <b/>
        <sz val="12"/>
        <color theme="1"/>
        <rFont val="B Nazanin"/>
        <charset val="178"/>
      </rPr>
      <t xml:space="preserve">هزينه مشاوره </t>
    </r>
  </si>
  <si>
    <t xml:space="preserve">جمع </t>
  </si>
  <si>
    <r>
      <rPr>
        <sz val="7"/>
        <color theme="1"/>
        <rFont val="Times New Roman"/>
        <family val="1"/>
      </rPr>
      <t xml:space="preserve"> </t>
    </r>
    <r>
      <rPr>
        <b/>
        <sz val="12"/>
        <color theme="1"/>
        <rFont val="B Nazanin"/>
        <charset val="178"/>
      </rPr>
      <t>هزينه‌های توليد و فروش (3 ساله</t>
    </r>
    <r>
      <rPr>
        <sz val="12"/>
        <color theme="1"/>
        <rFont val="B Nazanin"/>
        <charset val="178"/>
      </rPr>
      <t>)</t>
    </r>
  </si>
  <si>
    <t>هزينه‌های مالی استفاده از تسهيلات بانکی</t>
  </si>
  <si>
    <t>هزينه متغير</t>
  </si>
  <si>
    <t>هزينه ثابت</t>
  </si>
  <si>
    <t>درصد</t>
  </si>
  <si>
    <t>حقوق و مزايا پرسنل</t>
  </si>
  <si>
    <t>مقدار (م ريال)</t>
  </si>
  <si>
    <t>مفدار (م ريال)</t>
  </si>
  <si>
    <t>IRR=</t>
  </si>
  <si>
    <t>جدول جریان نقدینگی</t>
  </si>
  <si>
    <t>سرمایه گذاري /تأمین جریان نقدي(م. ریال)</t>
  </si>
  <si>
    <t xml:space="preserve">پیش بینی هزینه های تولید و فروش </t>
  </si>
  <si>
    <t>مازاد</t>
  </si>
  <si>
    <t>پیش بینی درامد</t>
  </si>
  <si>
    <t>صفر</t>
  </si>
  <si>
    <t>مازاد انباشته</t>
  </si>
  <si>
    <t>تعداد فروش محصول در نقطه سر به سر</t>
  </si>
  <si>
    <t>سال صفر</t>
  </si>
  <si>
    <t>سرمايه‌گذاري</t>
  </si>
  <si>
    <t>سود خالص</t>
  </si>
  <si>
    <t>تسهيلات بانکي</t>
  </si>
  <si>
    <t>سرمايه‌گذاري مؤسسین</t>
  </si>
  <si>
    <t>مبلغ سرمایه گذاری  (ميليون ريال)</t>
  </si>
  <si>
    <r>
      <t>6-3-1-</t>
    </r>
    <r>
      <rPr>
        <b/>
        <sz val="7"/>
        <color theme="1"/>
        <rFont val="Times New Roman"/>
        <family val="1"/>
      </rPr>
      <t xml:space="preserve"> </t>
    </r>
    <r>
      <rPr>
        <b/>
        <sz val="12"/>
        <color theme="1"/>
        <rFont val="B Nazanin"/>
        <charset val="178"/>
      </rPr>
      <t>جدول سرمايه‌گذاري و سود سالانه</t>
    </r>
  </si>
  <si>
    <t>مبلغ سرمايه‌گذاري سالانه را از جدول نحوه تأمین منابع مالي (7-3-4)، و جمع سود خالص سالانه را از جدول پيش‌بيني سود و زيان سالانه (7-3-2)، استخراج کنيد و در جدول زير وارد کنید:</t>
  </si>
  <si>
    <r>
      <t>توجه 1:</t>
    </r>
    <r>
      <rPr>
        <sz val="12"/>
        <color theme="1"/>
        <rFont val="B Nazanin"/>
        <charset val="178"/>
      </rPr>
      <t xml:space="preserve"> سرمايه‌گذاري را با </t>
    </r>
    <r>
      <rPr>
        <b/>
        <sz val="12"/>
        <color theme="1"/>
        <rFont val="B Nazanin"/>
        <charset val="178"/>
      </rPr>
      <t>علامت منفي</t>
    </r>
    <r>
      <rPr>
        <sz val="12"/>
        <color theme="1"/>
        <rFont val="B Nazanin"/>
        <charset val="178"/>
      </rPr>
      <t>، و سود را با علامت مثبت نشان دهيد.</t>
    </r>
  </si>
  <si>
    <r>
      <t>6-3-1-</t>
    </r>
    <r>
      <rPr>
        <b/>
        <sz val="7"/>
        <color theme="1"/>
        <rFont val="Times New Roman"/>
        <family val="1"/>
      </rPr>
      <t xml:space="preserve"> </t>
    </r>
    <r>
      <rPr>
        <b/>
        <sz val="12"/>
        <color theme="1"/>
        <rFont val="B Nazanin"/>
        <charset val="178"/>
      </rPr>
      <t>نحوه تأمین منابع مالي</t>
    </r>
  </si>
  <si>
    <r>
      <t xml:space="preserve"> </t>
    </r>
    <r>
      <rPr>
        <sz val="12"/>
        <color theme="1"/>
        <rFont val="B Nazanin"/>
        <charset val="178"/>
      </rPr>
      <t>با توجه به جدول پيش‌بيني کسري جريان نقدي،</t>
    </r>
    <r>
      <rPr>
        <b/>
        <sz val="12"/>
        <color theme="1"/>
        <rFont val="B Nazanin"/>
        <charset val="178"/>
      </rPr>
      <t xml:space="preserve"> </t>
    </r>
    <r>
      <rPr>
        <sz val="12"/>
        <color theme="1"/>
        <rFont val="B Nazanin"/>
        <charset val="178"/>
      </rPr>
      <t>روش‌هاي تأمین منابع مالي موردنیاز خود را براي سرمايه‌گذاري اوليه در سال صفر، و سرمايه در گردش (سال‌هاي اول تا سوم)، در</t>
    </r>
    <r>
      <rPr>
        <b/>
        <sz val="12"/>
        <color theme="1"/>
        <rFont val="B Nazanin"/>
        <charset val="178"/>
      </rPr>
      <t xml:space="preserve"> </t>
    </r>
    <r>
      <rPr>
        <sz val="12"/>
        <color theme="1"/>
        <rFont val="B Nazanin"/>
        <charset val="178"/>
      </rPr>
      <t>جدول زير مشخص کنید.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</si>
</sst>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168" formatCode="#,##0.0"/>
    <numFmt numFmtId="174" formatCode="0.000"/>
  </numFmts>
  <fonts count="4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theme="1"/>
      <name val="B Nazanin"/>
      <charset val="178"/>
    </font>
    <font>
      <b/>
      <sz val="11"/>
      <color theme="1"/>
      <name val="B Nazanin"/>
      <charset val="178"/>
    </font>
    <font>
      <b/>
      <sz val="10"/>
      <color theme="1"/>
      <name val="B Nazanin"/>
      <charset val="178"/>
    </font>
    <font>
      <sz val="12"/>
      <color theme="1"/>
      <name val="B Nazanin"/>
      <charset val="178"/>
    </font>
    <font>
      <b/>
      <sz val="16"/>
      <color theme="1"/>
      <name val="Times New Roman"/>
      <family val="1"/>
    </font>
    <font>
      <b/>
      <sz val="16"/>
      <color theme="1"/>
      <name val="B Nazanin"/>
      <charset val="178"/>
    </font>
    <font>
      <sz val="11"/>
      <color theme="1"/>
      <name val="B Nazanin"/>
      <charset val="178"/>
    </font>
    <font>
      <b/>
      <sz val="14"/>
      <color theme="1"/>
      <name val="B Nazanin"/>
      <charset val="178"/>
    </font>
    <font>
      <b/>
      <sz val="10"/>
      <color rgb="FF000000"/>
      <name val="B Nazanin"/>
      <charset val="178"/>
    </font>
    <font>
      <sz val="11"/>
      <color rgb="FF000000"/>
      <name val="B Nazanin"/>
      <charset val="178"/>
    </font>
    <font>
      <sz val="11"/>
      <color rgb="FF000000"/>
      <name val="Calibri"/>
      <family val="2"/>
    </font>
    <font>
      <sz val="12"/>
      <color rgb="FF000000"/>
      <name val="B Nazanin"/>
      <charset val="178"/>
    </font>
    <font>
      <sz val="12"/>
      <color rgb="FF000000"/>
      <name val="Cambria"/>
      <family val="1"/>
    </font>
    <font>
      <b/>
      <sz val="12"/>
      <color rgb="FF000000"/>
      <name val="B Nazanin"/>
      <charset val="178"/>
    </font>
    <font>
      <b/>
      <sz val="12"/>
      <color rgb="FF000000"/>
      <name val="Cambria"/>
      <family val="1"/>
    </font>
    <font>
      <b/>
      <sz val="14"/>
      <color rgb="FF000000"/>
      <name val="B Nazanin"/>
      <charset val="178"/>
    </font>
    <font>
      <b/>
      <sz val="11"/>
      <color theme="1"/>
      <name val="Times New Roman"/>
      <family val="1"/>
    </font>
    <font>
      <b/>
      <sz val="7"/>
      <color theme="1"/>
      <name val="Times New Roman"/>
      <family val="1"/>
    </font>
    <font>
      <b/>
      <i/>
      <u/>
      <sz val="11"/>
      <color theme="1"/>
      <name val="B Nazanin"/>
      <charset val="178"/>
    </font>
    <font>
      <sz val="7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rgb="FF000000"/>
      <name val="B Nazanin"/>
      <charset val="178"/>
    </font>
    <font>
      <b/>
      <i/>
      <u/>
      <sz val="12"/>
      <color theme="1"/>
      <name val="B Nazanin"/>
      <charset val="178"/>
    </font>
    <font>
      <b/>
      <i/>
      <u/>
      <sz val="10"/>
      <color rgb="FF000000"/>
      <name val="B Nazanin"/>
      <charset val="178"/>
    </font>
    <font>
      <b/>
      <u/>
      <sz val="10"/>
      <color theme="1"/>
      <name val="B Nazanin"/>
      <charset val="178"/>
    </font>
    <font>
      <sz val="16"/>
      <color theme="1"/>
      <name val="B Nazanin"/>
      <charset val="178"/>
    </font>
    <font>
      <b/>
      <sz val="9"/>
      <color rgb="FF000000"/>
      <name val="B Nazanin"/>
      <charset val="178"/>
    </font>
    <font>
      <b/>
      <i/>
      <u/>
      <sz val="11"/>
      <color theme="4" tint="-0.249977111117893"/>
      <name val="B Nazanin"/>
      <charset val="178"/>
    </font>
    <font>
      <b/>
      <sz val="12"/>
      <color theme="4" tint="-0.249977111117893"/>
      <name val="B Nazanin"/>
      <charset val="178"/>
    </font>
    <font>
      <sz val="12"/>
      <color theme="4" tint="-0.249977111117893"/>
      <name val="B Nazanin"/>
      <charset val="178"/>
    </font>
    <font>
      <sz val="12"/>
      <color theme="4" tint="-0.249977111117893"/>
      <name val="Times New Roman"/>
      <family val="1"/>
    </font>
    <font>
      <sz val="11"/>
      <color theme="4" tint="-0.249977111117893"/>
      <name val="B Nazanin"/>
      <charset val="178"/>
    </font>
    <font>
      <b/>
      <i/>
      <u/>
      <sz val="12"/>
      <color theme="4" tint="-0.249977111117893"/>
      <name val="B Nazanin"/>
      <charset val="178"/>
    </font>
    <font>
      <sz val="12"/>
      <name val="B Nazanin"/>
      <charset val="178"/>
    </font>
    <font>
      <sz val="11"/>
      <color rgb="FF00000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CCCC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7">
    <xf numFmtId="0" fontId="0" fillId="0" borderId="0" xfId="0"/>
    <xf numFmtId="9" fontId="0" fillId="0" borderId="0" xfId="0" applyNumberFormat="1"/>
    <xf numFmtId="0" fontId="8" fillId="0" borderId="4" xfId="0" applyFont="1" applyBorder="1" applyAlignment="1">
      <alignment horizontal="center" vertical="center" wrapText="1" readingOrder="2"/>
    </xf>
    <xf numFmtId="0" fontId="6" fillId="0" borderId="0" xfId="0" applyFont="1"/>
    <xf numFmtId="0" fontId="18" fillId="2" borderId="2" xfId="0" applyFont="1" applyFill="1" applyBorder="1" applyAlignment="1">
      <alignment horizontal="center" vertical="center" wrapText="1" readingOrder="2"/>
    </xf>
    <xf numFmtId="0" fontId="18" fillId="0" borderId="5" xfId="0" applyFont="1" applyBorder="1" applyAlignment="1">
      <alignment horizontal="center" vertical="center" wrapText="1" readingOrder="2"/>
    </xf>
    <xf numFmtId="0" fontId="18" fillId="2" borderId="3" xfId="0" applyFont="1" applyFill="1" applyBorder="1" applyAlignment="1">
      <alignment horizontal="center" vertical="center" wrapText="1" readingOrder="2"/>
    </xf>
    <xf numFmtId="0" fontId="18" fillId="0" borderId="6" xfId="0" applyFont="1" applyBorder="1" applyAlignment="1">
      <alignment horizontal="center" vertical="center" wrapText="1" readingOrder="2"/>
    </xf>
    <xf numFmtId="0" fontId="18" fillId="2" borderId="5" xfId="0" applyFont="1" applyFill="1" applyBorder="1" applyAlignment="1">
      <alignment horizontal="center" vertical="center" wrapText="1" readingOrder="2"/>
    </xf>
    <xf numFmtId="0" fontId="18" fillId="2" borderId="5" xfId="0" applyFont="1" applyFill="1" applyBorder="1" applyAlignment="1">
      <alignment horizontal="center" vertical="center" wrapText="1" readingOrder="2"/>
    </xf>
    <xf numFmtId="0" fontId="18" fillId="0" borderId="5" xfId="0" applyFont="1" applyBorder="1" applyAlignment="1">
      <alignment horizontal="center" vertical="center" wrapText="1" readingOrder="2"/>
    </xf>
    <xf numFmtId="0" fontId="16" fillId="0" borderId="5" xfId="0" applyFont="1" applyBorder="1" applyAlignment="1">
      <alignment horizontal="center" vertical="center" wrapText="1" readingOrder="2"/>
    </xf>
    <xf numFmtId="0" fontId="19" fillId="0" borderId="5" xfId="0" applyFont="1" applyBorder="1" applyAlignment="1">
      <alignment horizontal="center" vertical="center" wrapText="1" readingOrder="2"/>
    </xf>
    <xf numFmtId="0" fontId="17" fillId="0" borderId="5" xfId="0" applyFont="1" applyBorder="1" applyAlignment="1">
      <alignment horizontal="center" vertical="center" wrapText="1" readingOrder="2"/>
    </xf>
    <xf numFmtId="0" fontId="18" fillId="2" borderId="9" xfId="0" applyFont="1" applyFill="1" applyBorder="1" applyAlignment="1">
      <alignment horizontal="center" vertical="center" wrapText="1" readingOrder="2"/>
    </xf>
    <xf numFmtId="0" fontId="18" fillId="2" borderId="10" xfId="0" applyFont="1" applyFill="1" applyBorder="1" applyAlignment="1">
      <alignment horizontal="center" vertical="center" wrapText="1" readingOrder="2"/>
    </xf>
    <xf numFmtId="0" fontId="18" fillId="2" borderId="11" xfId="0" applyFont="1" applyFill="1" applyBorder="1" applyAlignment="1">
      <alignment horizontal="center" vertical="center" wrapText="1" readingOrder="2"/>
    </xf>
    <xf numFmtId="0" fontId="18" fillId="2" borderId="12" xfId="0" applyFont="1" applyFill="1" applyBorder="1" applyAlignment="1">
      <alignment horizontal="center" vertical="center" wrapText="1" readingOrder="2"/>
    </xf>
    <xf numFmtId="0" fontId="18" fillId="2" borderId="13" xfId="0" applyFont="1" applyFill="1" applyBorder="1" applyAlignment="1">
      <alignment horizontal="center" vertical="center" wrapText="1" readingOrder="2"/>
    </xf>
    <xf numFmtId="0" fontId="18" fillId="2" borderId="14" xfId="0" applyFont="1" applyFill="1" applyBorder="1" applyAlignment="1">
      <alignment horizontal="center" vertical="center" wrapText="1" readingOrder="2"/>
    </xf>
    <xf numFmtId="0" fontId="18" fillId="0" borderId="15" xfId="0" applyFont="1" applyBorder="1" applyAlignment="1">
      <alignment horizontal="center" vertical="center" wrapText="1" readingOrder="2"/>
    </xf>
    <xf numFmtId="0" fontId="18" fillId="0" borderId="16" xfId="0" applyFont="1" applyBorder="1" applyAlignment="1">
      <alignment horizontal="center" vertical="center" wrapText="1" readingOrder="2"/>
    </xf>
    <xf numFmtId="0" fontId="4" fillId="0" borderId="0" xfId="0" applyFont="1" applyAlignment="1">
      <alignment horizontal="right" vertical="center" readingOrder="2"/>
    </xf>
    <xf numFmtId="0" fontId="21" fillId="0" borderId="0" xfId="0" applyFont="1" applyAlignment="1">
      <alignment horizontal="right" vertical="center" readingOrder="2"/>
    </xf>
    <xf numFmtId="0" fontId="3" fillId="0" borderId="0" xfId="0" applyFont="1" applyAlignment="1">
      <alignment horizontal="right" vertical="center" readingOrder="2"/>
    </xf>
    <xf numFmtId="0" fontId="25" fillId="0" borderId="0" xfId="0" applyFont="1" applyAlignment="1">
      <alignment horizontal="right" vertical="center" readingOrder="2"/>
    </xf>
    <xf numFmtId="0" fontId="11" fillId="0" borderId="0" xfId="0" applyFont="1" applyAlignment="1">
      <alignment horizontal="right" vertical="center" readingOrder="2"/>
    </xf>
    <xf numFmtId="0" fontId="2" fillId="0" borderId="0" xfId="0" applyFont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13" fillId="5" borderId="5" xfId="0" applyFont="1" applyFill="1" applyBorder="1" applyAlignment="1">
      <alignment horizontal="center" vertical="center" wrapText="1" readingOrder="2"/>
    </xf>
    <xf numFmtId="0" fontId="16" fillId="0" borderId="5" xfId="0" applyFont="1" applyBorder="1" applyAlignment="1">
      <alignment horizontal="center" vertical="center" wrapText="1" readingOrder="2"/>
    </xf>
    <xf numFmtId="0" fontId="18" fillId="2" borderId="6" xfId="0" applyFont="1" applyFill="1" applyBorder="1" applyAlignment="1">
      <alignment horizontal="center" vertical="center" wrapText="1" readingOrder="2"/>
    </xf>
    <xf numFmtId="0" fontId="18" fillId="2" borderId="15" xfId="0" applyFont="1" applyFill="1" applyBorder="1" applyAlignment="1">
      <alignment horizontal="center" vertical="center" wrapText="1" readingOrder="2"/>
    </xf>
    <xf numFmtId="0" fontId="18" fillId="2" borderId="16" xfId="0" applyFont="1" applyFill="1" applyBorder="1" applyAlignment="1">
      <alignment horizontal="center" vertical="center" wrapText="1" readingOrder="2"/>
    </xf>
    <xf numFmtId="0" fontId="5" fillId="0" borderId="0" xfId="0" applyFont="1" applyAlignment="1">
      <alignment horizontal="right" vertical="center" readingOrder="2"/>
    </xf>
    <xf numFmtId="0" fontId="26" fillId="0" borderId="5" xfId="0" applyFont="1" applyBorder="1" applyAlignment="1">
      <alignment horizontal="center" vertical="center" wrapText="1" readingOrder="2"/>
    </xf>
    <xf numFmtId="0" fontId="7" fillId="0" borderId="1" xfId="0" applyFont="1" applyBorder="1" applyAlignment="1">
      <alignment horizontal="center" vertical="center" wrapText="1" readingOrder="2"/>
    </xf>
    <xf numFmtId="0" fontId="7" fillId="5" borderId="4" xfId="0" applyFont="1" applyFill="1" applyBorder="1" applyAlignment="1">
      <alignment horizontal="center" vertical="center" wrapText="1" readingOrder="2"/>
    </xf>
    <xf numFmtId="0" fontId="27" fillId="0" borderId="0" xfId="0" applyFont="1" applyAlignment="1">
      <alignment horizontal="right" vertical="center" readingOrder="2"/>
    </xf>
    <xf numFmtId="0" fontId="8" fillId="0" borderId="0" xfId="0" applyFont="1" applyAlignment="1">
      <alignment horizontal="right" vertical="center" readingOrder="2"/>
    </xf>
    <xf numFmtId="0" fontId="5" fillId="5" borderId="3" xfId="0" applyFont="1" applyFill="1" applyBorder="1" applyAlignment="1">
      <alignment horizontal="center" vertical="center" wrapText="1" readingOrder="2"/>
    </xf>
    <xf numFmtId="0" fontId="5" fillId="5" borderId="0" xfId="0" applyFont="1" applyFill="1" applyBorder="1" applyAlignment="1">
      <alignment horizontal="center" vertical="center" wrapText="1" readingOrder="2"/>
    </xf>
    <xf numFmtId="0" fontId="5" fillId="5" borderId="17" xfId="0" applyFont="1" applyFill="1" applyBorder="1" applyAlignment="1">
      <alignment horizontal="center" vertical="center" wrapText="1" readingOrder="2"/>
    </xf>
    <xf numFmtId="0" fontId="8" fillId="0" borderId="3" xfId="0" applyFont="1" applyBorder="1" applyAlignment="1">
      <alignment horizontal="right" vertical="center" wrapText="1" readingOrder="2"/>
    </xf>
    <xf numFmtId="0" fontId="8" fillId="0" borderId="0" xfId="0" applyFont="1" applyBorder="1" applyAlignment="1">
      <alignment horizontal="right" vertical="center" wrapText="1" readingOrder="2"/>
    </xf>
    <xf numFmtId="0" fontId="8" fillId="0" borderId="17" xfId="0" applyFont="1" applyBorder="1" applyAlignment="1">
      <alignment horizontal="right" vertical="center" wrapText="1" readingOrder="2"/>
    </xf>
    <xf numFmtId="0" fontId="8" fillId="0" borderId="5" xfId="0" applyFont="1" applyBorder="1" applyAlignment="1">
      <alignment horizontal="right" vertical="center" wrapText="1" readingOrder="2"/>
    </xf>
    <xf numFmtId="0" fontId="8" fillId="0" borderId="5" xfId="0" applyFont="1" applyBorder="1" applyAlignment="1">
      <alignment horizontal="center" vertical="center" wrapText="1" readingOrder="2"/>
    </xf>
    <xf numFmtId="0" fontId="5" fillId="0" borderId="0" xfId="0" applyFont="1" applyBorder="1" applyAlignment="1">
      <alignment horizontal="center" vertical="center" wrapText="1" readingOrder="2"/>
    </xf>
    <xf numFmtId="0" fontId="5" fillId="3" borderId="5" xfId="0" applyFont="1" applyFill="1" applyBorder="1" applyAlignment="1">
      <alignment horizontal="center" vertical="center" wrapText="1" readingOrder="2"/>
    </xf>
    <xf numFmtId="0" fontId="5" fillId="2" borderId="5" xfId="0" applyFont="1" applyFill="1" applyBorder="1" applyAlignment="1">
      <alignment horizontal="center" vertical="center" wrapText="1" readingOrder="2"/>
    </xf>
    <xf numFmtId="0" fontId="8" fillId="3" borderId="5" xfId="0" applyFont="1" applyFill="1" applyBorder="1" applyAlignment="1">
      <alignment horizontal="center" vertical="center" wrapText="1" readingOrder="2"/>
    </xf>
    <xf numFmtId="0" fontId="18" fillId="5" borderId="5" xfId="0" applyFont="1" applyFill="1" applyBorder="1" applyAlignment="1">
      <alignment horizontal="center" vertical="center" wrapText="1" readingOrder="2"/>
    </xf>
    <xf numFmtId="0" fontId="16" fillId="0" borderId="5" xfId="0" applyFont="1" applyBorder="1" applyAlignment="1">
      <alignment horizontal="right" vertical="center" wrapText="1" readingOrder="2"/>
    </xf>
    <xf numFmtId="0" fontId="20" fillId="2" borderId="5" xfId="0" applyFont="1" applyFill="1" applyBorder="1" applyAlignment="1">
      <alignment horizontal="center" vertical="center" wrapText="1" readingOrder="2"/>
    </xf>
    <xf numFmtId="0" fontId="19" fillId="0" borderId="5" xfId="0" applyFont="1" applyBorder="1" applyAlignment="1">
      <alignment horizontal="right" vertical="center" wrapText="1" readingOrder="2"/>
    </xf>
    <xf numFmtId="0" fontId="13" fillId="6" borderId="5" xfId="0" applyFont="1" applyFill="1" applyBorder="1" applyAlignment="1">
      <alignment horizontal="center" vertical="center" wrapText="1" readingOrder="2"/>
    </xf>
    <xf numFmtId="0" fontId="13" fillId="6" borderId="5" xfId="0" applyFont="1" applyFill="1" applyBorder="1" applyAlignment="1">
      <alignment horizontal="center" vertical="center" wrapText="1" readingOrder="2"/>
    </xf>
    <xf numFmtId="0" fontId="18" fillId="2" borderId="5" xfId="0" applyFont="1" applyFill="1" applyBorder="1" applyAlignment="1">
      <alignment horizontal="right" vertical="center" wrapText="1" readingOrder="2"/>
    </xf>
    <xf numFmtId="0" fontId="26" fillId="2" borderId="5" xfId="0" applyFont="1" applyFill="1" applyBorder="1" applyAlignment="1">
      <alignment horizontal="center" vertical="center" wrapText="1" readingOrder="2"/>
    </xf>
    <xf numFmtId="0" fontId="31" fillId="2" borderId="5" xfId="0" applyFont="1" applyFill="1" applyBorder="1" applyAlignment="1">
      <alignment horizontal="center" vertical="center" wrapText="1" readingOrder="2"/>
    </xf>
    <xf numFmtId="0" fontId="8" fillId="0" borderId="5" xfId="0" applyFont="1" applyBorder="1" applyAlignment="1">
      <alignment horizontal="center" vertical="center" wrapText="1" readingOrder="2"/>
    </xf>
    <xf numFmtId="0" fontId="8" fillId="0" borderId="5" xfId="0" applyFont="1" applyBorder="1" applyAlignment="1">
      <alignment horizontal="right" vertical="center" wrapText="1" readingOrder="2"/>
    </xf>
    <xf numFmtId="3" fontId="16" fillId="0" borderId="5" xfId="0" applyNumberFormat="1" applyFont="1" applyBorder="1" applyAlignment="1">
      <alignment horizontal="center" vertical="center" wrapText="1" readingOrder="2"/>
    </xf>
    <xf numFmtId="0" fontId="18" fillId="6" borderId="5" xfId="0" applyFont="1" applyFill="1" applyBorder="1" applyAlignment="1">
      <alignment horizontal="center" vertical="center" wrapText="1" readingOrder="2"/>
    </xf>
    <xf numFmtId="0" fontId="16" fillId="6" borderId="5" xfId="0" applyFont="1" applyFill="1" applyBorder="1" applyAlignment="1">
      <alignment horizontal="center" vertical="center" wrapText="1" readingOrder="2"/>
    </xf>
    <xf numFmtId="3" fontId="16" fillId="6" borderId="5" xfId="0" applyNumberFormat="1" applyFont="1" applyFill="1" applyBorder="1" applyAlignment="1">
      <alignment horizontal="center" vertical="center" wrapText="1" readingOrder="2"/>
    </xf>
    <xf numFmtId="0" fontId="5" fillId="2" borderId="5" xfId="0" applyFont="1" applyFill="1" applyBorder="1" applyAlignment="1">
      <alignment horizontal="center" vertical="center" wrapText="1" readingOrder="2"/>
    </xf>
    <xf numFmtId="0" fontId="5" fillId="0" borderId="5" xfId="0" applyFont="1" applyBorder="1" applyAlignment="1">
      <alignment horizontal="center" vertical="center" wrapText="1" readingOrder="2"/>
    </xf>
    <xf numFmtId="0" fontId="5" fillId="0" borderId="5" xfId="0" applyFont="1" applyBorder="1" applyAlignment="1">
      <alignment horizontal="center" vertical="center" wrapText="1" readingOrder="2"/>
    </xf>
    <xf numFmtId="0" fontId="5" fillId="6" borderId="5" xfId="0" applyFont="1" applyFill="1" applyBorder="1" applyAlignment="1">
      <alignment horizontal="center" vertical="center" wrapText="1" readingOrder="2"/>
    </xf>
    <xf numFmtId="0" fontId="7" fillId="6" borderId="5" xfId="0" applyFont="1" applyFill="1" applyBorder="1" applyAlignment="1">
      <alignment horizontal="center" vertical="center" wrapText="1" readingOrder="2"/>
    </xf>
    <xf numFmtId="0" fontId="7" fillId="5" borderId="5" xfId="0" applyFont="1" applyFill="1" applyBorder="1" applyAlignment="1">
      <alignment horizontal="center" vertical="center" wrapText="1" readingOrder="2"/>
    </xf>
    <xf numFmtId="0" fontId="6" fillId="0" borderId="5" xfId="0" applyFont="1" applyBorder="1" applyAlignment="1">
      <alignment horizontal="center" vertical="center" wrapText="1" readingOrder="2"/>
    </xf>
    <xf numFmtId="0" fontId="5" fillId="5" borderId="5" xfId="0" applyFont="1" applyFill="1" applyBorder="1" applyAlignment="1">
      <alignment horizontal="center" vertical="center" wrapText="1" readingOrder="2"/>
    </xf>
    <xf numFmtId="0" fontId="5" fillId="5" borderId="5" xfId="0" applyFont="1" applyFill="1" applyBorder="1" applyAlignment="1">
      <alignment horizontal="center" vertical="center" wrapText="1" readingOrder="2"/>
    </xf>
    <xf numFmtId="0" fontId="12" fillId="2" borderId="5" xfId="0" applyFont="1" applyFill="1" applyBorder="1" applyAlignment="1">
      <alignment horizontal="center" vertical="center" wrapText="1" readingOrder="2"/>
    </xf>
    <xf numFmtId="0" fontId="0" fillId="0" borderId="5" xfId="0" applyBorder="1"/>
    <xf numFmtId="0" fontId="5" fillId="5" borderId="13" xfId="0" applyFont="1" applyFill="1" applyBorder="1" applyAlignment="1">
      <alignment horizontal="center" vertical="center" wrapText="1" readingOrder="2"/>
    </xf>
    <xf numFmtId="0" fontId="8" fillId="0" borderId="5" xfId="0" applyFont="1" applyBorder="1" applyAlignment="1">
      <alignment vertical="center" wrapText="1" readingOrder="2"/>
    </xf>
    <xf numFmtId="0" fontId="8" fillId="0" borderId="6" xfId="0" applyFont="1" applyBorder="1" applyAlignment="1">
      <alignment horizontal="center" vertical="center" wrapText="1" readingOrder="2"/>
    </xf>
    <xf numFmtId="0" fontId="8" fillId="0" borderId="6" xfId="0" applyFont="1" applyBorder="1" applyAlignment="1">
      <alignment horizontal="center" vertical="center" wrapText="1" readingOrder="2"/>
    </xf>
    <xf numFmtId="0" fontId="8" fillId="0" borderId="15" xfId="0" applyFont="1" applyBorder="1" applyAlignment="1">
      <alignment horizontal="center" vertical="center" wrapText="1" readingOrder="2"/>
    </xf>
    <xf numFmtId="0" fontId="8" fillId="0" borderId="16" xfId="0" applyFont="1" applyBorder="1" applyAlignment="1">
      <alignment horizontal="center" vertical="center" wrapText="1" readingOrder="2"/>
    </xf>
    <xf numFmtId="0" fontId="5" fillId="5" borderId="9" xfId="0" applyFont="1" applyFill="1" applyBorder="1" applyAlignment="1">
      <alignment horizontal="center" vertical="center" wrapText="1" readingOrder="2"/>
    </xf>
    <xf numFmtId="0" fontId="5" fillId="5" borderId="10" xfId="0" applyFont="1" applyFill="1" applyBorder="1" applyAlignment="1">
      <alignment horizontal="center" vertical="center" wrapText="1" readingOrder="2"/>
    </xf>
    <xf numFmtId="0" fontId="5" fillId="5" borderId="11" xfId="0" applyFont="1" applyFill="1" applyBorder="1" applyAlignment="1">
      <alignment horizontal="center" vertical="center" wrapText="1" readingOrder="2"/>
    </xf>
    <xf numFmtId="0" fontId="5" fillId="5" borderId="12" xfId="0" applyFont="1" applyFill="1" applyBorder="1" applyAlignment="1">
      <alignment horizontal="center" vertical="center" wrapText="1" readingOrder="2"/>
    </xf>
    <xf numFmtId="0" fontId="5" fillId="5" borderId="14" xfId="0" applyFont="1" applyFill="1" applyBorder="1" applyAlignment="1">
      <alignment horizontal="center" vertical="center" wrapText="1" readingOrder="2"/>
    </xf>
    <xf numFmtId="0" fontId="0" fillId="0" borderId="19" xfId="0" applyBorder="1"/>
    <xf numFmtId="0" fontId="0" fillId="0" borderId="8" xfId="0" applyBorder="1"/>
    <xf numFmtId="0" fontId="13" fillId="2" borderId="7" xfId="0" applyFont="1" applyFill="1" applyBorder="1" applyAlignment="1">
      <alignment horizontal="center" vertical="center" wrapText="1" readingOrder="2"/>
    </xf>
    <xf numFmtId="0" fontId="13" fillId="2" borderId="8" xfId="0" applyFont="1" applyFill="1" applyBorder="1" applyAlignment="1">
      <alignment horizontal="center" vertical="center" wrapText="1" readingOrder="2"/>
    </xf>
    <xf numFmtId="0" fontId="26" fillId="2" borderId="7" xfId="0" applyFont="1" applyFill="1" applyBorder="1" applyAlignment="1">
      <alignment horizontal="center" vertical="center" wrapText="1" readingOrder="2"/>
    </xf>
    <xf numFmtId="0" fontId="26" fillId="2" borderId="8" xfId="0" applyFont="1" applyFill="1" applyBorder="1" applyAlignment="1">
      <alignment horizontal="center" vertical="center" wrapText="1" readingOrder="2"/>
    </xf>
    <xf numFmtId="0" fontId="0" fillId="0" borderId="18" xfId="0" applyBorder="1"/>
    <xf numFmtId="0" fontId="0" fillId="0" borderId="12" xfId="0" applyBorder="1"/>
    <xf numFmtId="0" fontId="13" fillId="6" borderId="6" xfId="0" applyFont="1" applyFill="1" applyBorder="1" applyAlignment="1">
      <alignment horizontal="center" vertical="center" wrapText="1" readingOrder="2"/>
    </xf>
    <xf numFmtId="0" fontId="26" fillId="2" borderId="6" xfId="0" applyFont="1" applyFill="1" applyBorder="1" applyAlignment="1">
      <alignment horizontal="center" vertical="center" wrapText="1" readingOrder="2"/>
    </xf>
    <xf numFmtId="0" fontId="26" fillId="2" borderId="15" xfId="0" applyFont="1" applyFill="1" applyBorder="1" applyAlignment="1">
      <alignment horizontal="center" vertical="center" wrapText="1" readingOrder="2"/>
    </xf>
    <xf numFmtId="0" fontId="26" fillId="2" borderId="16" xfId="0" applyFont="1" applyFill="1" applyBorder="1" applyAlignment="1">
      <alignment horizontal="center" vertical="center" wrapText="1" readingOrder="2"/>
    </xf>
    <xf numFmtId="0" fontId="32" fillId="0" borderId="0" xfId="0" applyFont="1" applyAlignment="1">
      <alignment horizontal="right" vertical="center" readingOrder="2"/>
    </xf>
    <xf numFmtId="0" fontId="33" fillId="0" borderId="0" xfId="0" applyFont="1" applyAlignment="1">
      <alignment horizontal="right" vertical="center" readingOrder="2"/>
    </xf>
    <xf numFmtId="0" fontId="37" fillId="0" borderId="0" xfId="0" applyFont="1" applyAlignment="1">
      <alignment horizontal="right" vertical="center" readingOrder="2"/>
    </xf>
    <xf numFmtId="0" fontId="5" fillId="6" borderId="5" xfId="0" applyFont="1" applyFill="1" applyBorder="1" applyAlignment="1">
      <alignment horizontal="center" vertical="center" wrapText="1" readingOrder="2"/>
    </xf>
    <xf numFmtId="0" fontId="5" fillId="6" borderId="6" xfId="0" applyFont="1" applyFill="1" applyBorder="1" applyAlignment="1">
      <alignment horizontal="center" vertical="center" wrapText="1" readingOrder="2"/>
    </xf>
    <xf numFmtId="0" fontId="5" fillId="6" borderId="15" xfId="0" applyFont="1" applyFill="1" applyBorder="1" applyAlignment="1">
      <alignment horizontal="center" vertical="center" wrapText="1" readingOrder="2"/>
    </xf>
    <xf numFmtId="0" fontId="5" fillId="6" borderId="16" xfId="0" applyFont="1" applyFill="1" applyBorder="1" applyAlignment="1">
      <alignment horizontal="center" vertical="center" wrapText="1" readingOrder="2"/>
    </xf>
    <xf numFmtId="0" fontId="4" fillId="0" borderId="5" xfId="0" applyFont="1" applyBorder="1" applyAlignment="1">
      <alignment horizontal="center" vertical="center" wrapText="1" readingOrder="2"/>
    </xf>
    <xf numFmtId="3" fontId="5" fillId="0" borderId="5" xfId="0" applyNumberFormat="1" applyFont="1" applyBorder="1" applyAlignment="1">
      <alignment horizontal="center" vertical="center" wrapText="1" readingOrder="2"/>
    </xf>
    <xf numFmtId="0" fontId="6" fillId="0" borderId="0" xfId="0" applyFont="1" applyAlignment="1">
      <alignment horizontal="right" vertical="center" readingOrder="2"/>
    </xf>
    <xf numFmtId="0" fontId="5" fillId="4" borderId="5" xfId="0" applyFont="1" applyFill="1" applyBorder="1" applyAlignment="1">
      <alignment horizontal="center" vertical="center" wrapText="1" readingOrder="2"/>
    </xf>
    <xf numFmtId="9" fontId="5" fillId="4" borderId="5" xfId="0" applyNumberFormat="1" applyFont="1" applyFill="1" applyBorder="1" applyAlignment="1">
      <alignment horizontal="center" vertical="center" wrapText="1" readingOrder="2"/>
    </xf>
    <xf numFmtId="9" fontId="5" fillId="4" borderId="5" xfId="1" applyFont="1" applyFill="1" applyBorder="1" applyAlignment="1">
      <alignment horizontal="center" vertical="center" wrapText="1" readingOrder="2"/>
    </xf>
    <xf numFmtId="8" fontId="8" fillId="0" borderId="5" xfId="0" applyNumberFormat="1" applyFont="1" applyBorder="1" applyAlignment="1">
      <alignment horizontal="center" vertical="center" wrapText="1" readingOrder="2"/>
    </xf>
    <xf numFmtId="0" fontId="7" fillId="2" borderId="5" xfId="0" applyFont="1" applyFill="1" applyBorder="1" applyAlignment="1">
      <alignment horizontal="center" vertical="center" wrapText="1" readingOrder="2"/>
    </xf>
    <xf numFmtId="0" fontId="13" fillId="5" borderId="7" xfId="0" applyFont="1" applyFill="1" applyBorder="1" applyAlignment="1">
      <alignment horizontal="center" vertical="center" wrapText="1" readingOrder="2"/>
    </xf>
    <xf numFmtId="0" fontId="13" fillId="5" borderId="8" xfId="0" applyFont="1" applyFill="1" applyBorder="1" applyAlignment="1">
      <alignment horizontal="center" vertical="center" wrapText="1" readingOrder="2"/>
    </xf>
    <xf numFmtId="0" fontId="18" fillId="6" borderId="12" xfId="0" applyFont="1" applyFill="1" applyBorder="1" applyAlignment="1">
      <alignment horizontal="center" vertical="center" wrapText="1" readingOrder="2"/>
    </xf>
    <xf numFmtId="0" fontId="18" fillId="6" borderId="13" xfId="0" applyFont="1" applyFill="1" applyBorder="1" applyAlignment="1">
      <alignment horizontal="center" vertical="center" wrapText="1" readingOrder="2"/>
    </xf>
    <xf numFmtId="0" fontId="18" fillId="6" borderId="14" xfId="0" applyFont="1" applyFill="1" applyBorder="1" applyAlignment="1">
      <alignment horizontal="center" vertical="center" wrapText="1" readingOrder="2"/>
    </xf>
    <xf numFmtId="0" fontId="16" fillId="6" borderId="5" xfId="0" applyFont="1" applyFill="1" applyBorder="1" applyAlignment="1">
      <alignment horizontal="center" vertical="center" wrapText="1" readingOrder="2"/>
    </xf>
    <xf numFmtId="0" fontId="6" fillId="6" borderId="0" xfId="0" applyFont="1" applyFill="1" applyAlignment="1">
      <alignment horizontal="right" vertical="center" readingOrder="2"/>
    </xf>
    <xf numFmtId="9" fontId="0" fillId="6" borderId="0" xfId="0" applyNumberFormat="1" applyFill="1" applyAlignment="1">
      <alignment horizontal="left"/>
    </xf>
    <xf numFmtId="0" fontId="38" fillId="8" borderId="0" xfId="0" applyFont="1" applyFill="1" applyAlignment="1">
      <alignment horizontal="center" vertical="center" readingOrder="2"/>
    </xf>
    <xf numFmtId="3" fontId="5" fillId="0" borderId="0" xfId="0" applyNumberFormat="1" applyFont="1" applyBorder="1" applyAlignment="1">
      <alignment horizontal="center" vertical="center" wrapText="1" readingOrder="2"/>
    </xf>
    <xf numFmtId="0" fontId="4" fillId="0" borderId="0" xfId="0" applyFont="1" applyBorder="1" applyAlignment="1">
      <alignment horizontal="center" vertical="center" wrapText="1" readingOrder="2"/>
    </xf>
    <xf numFmtId="3" fontId="38" fillId="0" borderId="5" xfId="0" applyNumberFormat="1" applyFont="1" applyBorder="1" applyAlignment="1">
      <alignment vertical="center" readingOrder="2"/>
    </xf>
    <xf numFmtId="3" fontId="38" fillId="0" borderId="5" xfId="0" applyNumberFormat="1" applyFont="1" applyBorder="1" applyAlignment="1">
      <alignment horizontal="center" vertical="center" readingOrder="2"/>
    </xf>
    <xf numFmtId="9" fontId="38" fillId="0" borderId="5" xfId="0" applyNumberFormat="1" applyFont="1" applyBorder="1" applyAlignment="1">
      <alignment horizontal="center" vertical="center" readingOrder="2"/>
    </xf>
    <xf numFmtId="9" fontId="38" fillId="0" borderId="5" xfId="0" applyNumberFormat="1" applyFont="1" applyFill="1" applyBorder="1" applyAlignment="1">
      <alignment horizontal="center" vertical="center" readingOrder="2"/>
    </xf>
    <xf numFmtId="0" fontId="38" fillId="6" borderId="5" xfId="0" applyFont="1" applyFill="1" applyBorder="1" applyAlignment="1">
      <alignment horizontal="center" vertical="center" readingOrder="2"/>
    </xf>
    <xf numFmtId="0" fontId="38" fillId="6" borderId="5" xfId="0" applyFont="1" applyFill="1" applyBorder="1" applyAlignment="1">
      <alignment horizontal="center" vertical="center" readingOrder="2"/>
    </xf>
    <xf numFmtId="0" fontId="5" fillId="2" borderId="5" xfId="0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 wrapText="1" readingOrder="2"/>
    </xf>
    <xf numFmtId="0" fontId="8" fillId="5" borderId="5" xfId="0" applyFont="1" applyFill="1" applyBorder="1" applyAlignment="1">
      <alignment horizontal="right" vertical="center" wrapText="1" readingOrder="2"/>
    </xf>
    <xf numFmtId="3" fontId="5" fillId="3" borderId="5" xfId="0" applyNumberFormat="1" applyFont="1" applyFill="1" applyBorder="1" applyAlignment="1">
      <alignment horizontal="center" vertical="center" wrapText="1" readingOrder="2"/>
    </xf>
    <xf numFmtId="3" fontId="8" fillId="3" borderId="5" xfId="0" applyNumberFormat="1" applyFont="1" applyFill="1" applyBorder="1" applyAlignment="1">
      <alignment horizontal="center" vertical="center" wrapText="1" readingOrder="2"/>
    </xf>
    <xf numFmtId="0" fontId="7" fillId="7" borderId="5" xfId="0" applyFont="1" applyFill="1" applyBorder="1" applyAlignment="1">
      <alignment horizontal="center" vertical="center" wrapText="1" readingOrder="2"/>
    </xf>
    <xf numFmtId="0" fontId="8" fillId="4" borderId="5" xfId="0" applyFont="1" applyFill="1" applyBorder="1" applyAlignment="1">
      <alignment horizontal="center" vertical="center" wrapText="1" readingOrder="2"/>
    </xf>
    <xf numFmtId="0" fontId="0" fillId="7" borderId="5" xfId="0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7" fillId="9" borderId="5" xfId="0" applyFont="1" applyFill="1" applyBorder="1" applyAlignment="1">
      <alignment horizontal="center" vertical="center" wrapText="1" readingOrder="2"/>
    </xf>
    <xf numFmtId="0" fontId="7" fillId="2" borderId="19" xfId="0" applyFont="1" applyFill="1" applyBorder="1" applyAlignment="1">
      <alignment horizontal="center" vertical="center" wrapText="1" readingOrder="2"/>
    </xf>
    <xf numFmtId="0" fontId="5" fillId="0" borderId="8" xfId="0" applyFont="1" applyBorder="1" applyAlignment="1">
      <alignment horizontal="center" vertical="center" wrapText="1" readingOrder="2"/>
    </xf>
    <xf numFmtId="0" fontId="5" fillId="0" borderId="8" xfId="0" applyFont="1" applyBorder="1" applyAlignment="1">
      <alignment horizontal="center" vertical="center" wrapText="1" readingOrder="2"/>
    </xf>
    <xf numFmtId="0" fontId="0" fillId="7" borderId="8" xfId="0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5" fillId="0" borderId="20" xfId="0" applyFont="1" applyBorder="1" applyAlignment="1">
      <alignment horizontal="center" vertical="center" wrapText="1" readingOrder="2"/>
    </xf>
    <xf numFmtId="0" fontId="5" fillId="0" borderId="20" xfId="0" applyFont="1" applyBorder="1" applyAlignment="1">
      <alignment horizontal="center" vertical="center" wrapText="1" readingOrder="2"/>
    </xf>
    <xf numFmtId="0" fontId="0" fillId="7" borderId="20" xfId="0" applyFill="1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0" xfId="0" applyBorder="1"/>
    <xf numFmtId="0" fontId="5" fillId="0" borderId="21" xfId="0" applyFont="1" applyBorder="1" applyAlignment="1">
      <alignment horizontal="center" vertical="center" wrapText="1" readingOrder="2"/>
    </xf>
    <xf numFmtId="0" fontId="5" fillId="0" borderId="21" xfId="0" applyFont="1" applyBorder="1" applyAlignment="1">
      <alignment horizontal="center" vertical="center" wrapText="1" readingOrder="2"/>
    </xf>
    <xf numFmtId="0" fontId="0" fillId="7" borderId="21" xfId="0" applyFill="1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1" xfId="0" applyBorder="1"/>
    <xf numFmtId="0" fontId="7" fillId="4" borderId="5" xfId="0" applyFont="1" applyFill="1" applyBorder="1" applyAlignment="1">
      <alignment horizontal="center" vertical="center" wrapText="1" readingOrder="2"/>
    </xf>
    <xf numFmtId="168" fontId="5" fillId="0" borderId="5" xfId="0" applyNumberFormat="1" applyFont="1" applyBorder="1" applyAlignment="1">
      <alignment horizontal="center" vertical="center" wrapText="1" readingOrder="2"/>
    </xf>
    <xf numFmtId="4" fontId="38" fillId="0" borderId="5" xfId="0" applyNumberFormat="1" applyFont="1" applyBorder="1" applyAlignment="1">
      <alignment horizontal="center" vertical="center" readingOrder="2"/>
    </xf>
    <xf numFmtId="4" fontId="38" fillId="0" borderId="5" xfId="0" applyNumberFormat="1" applyFont="1" applyBorder="1" applyAlignment="1">
      <alignment vertical="center" readingOrder="2"/>
    </xf>
    <xf numFmtId="0" fontId="12" fillId="0" borderId="5" xfId="0" applyFont="1" applyBorder="1" applyAlignment="1">
      <alignment horizontal="center" vertical="center" wrapText="1" readingOrder="2"/>
    </xf>
    <xf numFmtId="4" fontId="5" fillId="3" borderId="5" xfId="0" applyNumberFormat="1" applyFont="1" applyFill="1" applyBorder="1" applyAlignment="1">
      <alignment horizontal="center" vertical="center" wrapText="1" readingOrder="2"/>
    </xf>
    <xf numFmtId="174" fontId="12" fillId="0" borderId="5" xfId="0" applyNumberFormat="1" applyFont="1" applyBorder="1" applyAlignment="1">
      <alignment horizontal="center" vertical="center" wrapText="1" readingOrder="2"/>
    </xf>
    <xf numFmtId="0" fontId="14" fillId="0" borderId="5" xfId="0" applyFont="1" applyBorder="1" applyAlignment="1">
      <alignment horizontal="center" vertical="center" wrapText="1" readingOrder="2"/>
    </xf>
    <xf numFmtId="3" fontId="16" fillId="0" borderId="5" xfId="0" applyNumberFormat="1" applyFont="1" applyBorder="1" applyAlignment="1">
      <alignment horizontal="right" vertical="center" wrapText="1" readingOrder="2"/>
    </xf>
    <xf numFmtId="0" fontId="18" fillId="0" borderId="0" xfId="0" applyFont="1" applyBorder="1" applyAlignment="1">
      <alignment horizontal="center" vertical="center" wrapText="1" readingOrder="2"/>
    </xf>
    <xf numFmtId="0" fontId="16" fillId="0" borderId="0" xfId="0" applyFont="1" applyBorder="1" applyAlignment="1">
      <alignment horizontal="right" vertical="center" wrapText="1" readingOrder="2"/>
    </xf>
    <xf numFmtId="0" fontId="13" fillId="4" borderId="5" xfId="0" applyFont="1" applyFill="1" applyBorder="1" applyAlignment="1">
      <alignment horizontal="center" vertical="center" wrapText="1" readingOrder="2"/>
    </xf>
    <xf numFmtId="0" fontId="39" fillId="0" borderId="5" xfId="0" applyFont="1" applyBorder="1" applyAlignment="1">
      <alignment horizontal="right" vertical="center" readingOrder="2"/>
    </xf>
    <xf numFmtId="0" fontId="15" fillId="0" borderId="5" xfId="0" applyFont="1" applyBorder="1" applyAlignment="1">
      <alignment vertical="center"/>
    </xf>
    <xf numFmtId="0" fontId="14" fillId="0" borderId="5" xfId="0" applyFont="1" applyBorder="1" applyAlignment="1">
      <alignment horizontal="right" vertical="center" wrapText="1" readingOrder="2"/>
    </xf>
    <xf numFmtId="0" fontId="2" fillId="0" borderId="5" xfId="0" applyFont="1" applyBorder="1"/>
    <xf numFmtId="0" fontId="5" fillId="3" borderId="0" xfId="0" applyFont="1" applyFill="1" applyBorder="1" applyAlignment="1">
      <alignment horizontal="center" vertical="center" wrapText="1" readingOrder="2"/>
    </xf>
    <xf numFmtId="0" fontId="8" fillId="3" borderId="0" xfId="0" applyFont="1" applyFill="1" applyBorder="1" applyAlignment="1">
      <alignment horizontal="center" vertical="center" wrapText="1" readingOrder="2"/>
    </xf>
    <xf numFmtId="3" fontId="8" fillId="3" borderId="0" xfId="0" applyNumberFormat="1" applyFont="1" applyFill="1" applyBorder="1" applyAlignment="1">
      <alignment horizontal="center" vertical="center" wrapText="1" readingOrder="2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96"/>
  <sheetViews>
    <sheetView rightToLeft="1" topLeftCell="A123" workbookViewId="0">
      <selection activeCell="E128" sqref="E128"/>
    </sheetView>
  </sheetViews>
  <sheetFormatPr defaultRowHeight="15" x14ac:dyDescent="0.25"/>
  <cols>
    <col min="1" max="1" width="15.7109375" customWidth="1"/>
    <col min="5" max="5" width="10.5703125" customWidth="1"/>
    <col min="6" max="8" width="11.28515625" customWidth="1"/>
  </cols>
  <sheetData>
    <row r="2" spans="1:8" ht="19.5" x14ac:dyDescent="0.25">
      <c r="A2" s="23" t="s">
        <v>65</v>
      </c>
    </row>
    <row r="3" spans="1:8" ht="15.75" x14ac:dyDescent="0.25">
      <c r="A3" s="29" t="s">
        <v>10</v>
      </c>
      <c r="B3" s="56" t="s">
        <v>23</v>
      </c>
      <c r="C3" s="56"/>
      <c r="D3" s="56"/>
      <c r="E3" s="56" t="s">
        <v>24</v>
      </c>
      <c r="F3" s="57" t="s">
        <v>25</v>
      </c>
      <c r="G3" s="56" t="s">
        <v>27</v>
      </c>
      <c r="H3" s="56"/>
    </row>
    <row r="4" spans="1:8" ht="15.75" x14ac:dyDescent="0.25">
      <c r="A4" s="29"/>
      <c r="B4" s="57" t="s">
        <v>28</v>
      </c>
      <c r="C4" s="57" t="s">
        <v>70</v>
      </c>
      <c r="D4" s="57" t="s">
        <v>30</v>
      </c>
      <c r="E4" s="56"/>
      <c r="F4" s="57" t="s">
        <v>26</v>
      </c>
      <c r="G4" s="57" t="s">
        <v>31</v>
      </c>
      <c r="H4" s="57" t="s">
        <v>32</v>
      </c>
    </row>
    <row r="5" spans="1:8" ht="24" customHeight="1" x14ac:dyDescent="0.25">
      <c r="A5" s="11" t="s">
        <v>33</v>
      </c>
      <c r="B5" s="13"/>
      <c r="C5" s="13"/>
      <c r="D5" s="13"/>
      <c r="E5" s="13"/>
      <c r="F5" s="13"/>
      <c r="G5" s="10" t="s">
        <v>34</v>
      </c>
      <c r="H5" s="10">
        <v>0</v>
      </c>
    </row>
    <row r="6" spans="1:8" ht="24" customHeight="1" x14ac:dyDescent="0.25">
      <c r="A6" s="11" t="s">
        <v>35</v>
      </c>
      <c r="B6" s="13"/>
      <c r="C6" s="11"/>
      <c r="D6" s="11"/>
      <c r="E6" s="13"/>
      <c r="F6" s="13"/>
      <c r="G6" s="10" t="s">
        <v>34</v>
      </c>
      <c r="H6" s="10"/>
    </row>
    <row r="7" spans="1:8" ht="24" customHeight="1" x14ac:dyDescent="0.25">
      <c r="A7" s="11" t="s">
        <v>36</v>
      </c>
      <c r="B7" s="13"/>
      <c r="C7" s="11"/>
      <c r="D7" s="11"/>
      <c r="E7" s="13"/>
      <c r="F7" s="13"/>
      <c r="G7" s="12"/>
      <c r="H7" s="10"/>
    </row>
    <row r="8" spans="1:8" ht="24" customHeight="1" x14ac:dyDescent="0.25">
      <c r="A8" s="11" t="s">
        <v>37</v>
      </c>
      <c r="B8" s="13"/>
      <c r="C8" s="13"/>
      <c r="D8" s="13"/>
      <c r="E8" s="13"/>
      <c r="F8" s="13"/>
      <c r="G8" s="12"/>
      <c r="H8" s="10"/>
    </row>
    <row r="9" spans="1:8" ht="21" x14ac:dyDescent="0.25">
      <c r="A9" s="8" t="s">
        <v>38</v>
      </c>
      <c r="B9" s="8"/>
      <c r="C9" s="8"/>
      <c r="D9" s="8"/>
      <c r="E9" s="8"/>
      <c r="F9" s="8"/>
      <c r="G9" s="55"/>
      <c r="H9" s="10">
        <f>SUM(H5:H8)</f>
        <v>0</v>
      </c>
    </row>
    <row r="11" spans="1:8" ht="20.25" thickBot="1" x14ac:dyDescent="0.3">
      <c r="A11" s="23" t="s">
        <v>66</v>
      </c>
    </row>
    <row r="12" spans="1:8" ht="21.75" customHeight="1" x14ac:dyDescent="0.25">
      <c r="A12" s="4" t="s">
        <v>39</v>
      </c>
      <c r="B12" s="14" t="s">
        <v>40</v>
      </c>
      <c r="C12" s="15"/>
      <c r="D12" s="16"/>
      <c r="E12" s="8" t="s">
        <v>41</v>
      </c>
      <c r="F12" s="9" t="s">
        <v>42</v>
      </c>
      <c r="G12" s="9" t="s">
        <v>43</v>
      </c>
    </row>
    <row r="13" spans="1:8" ht="21.75" customHeight="1" x14ac:dyDescent="0.25">
      <c r="A13" s="6"/>
      <c r="B13" s="17"/>
      <c r="C13" s="18"/>
      <c r="D13" s="19"/>
      <c r="E13" s="8"/>
      <c r="F13" s="57" t="s">
        <v>1</v>
      </c>
      <c r="G13" s="57" t="s">
        <v>1</v>
      </c>
    </row>
    <row r="14" spans="1:8" ht="21" x14ac:dyDescent="0.25">
      <c r="A14" s="7" t="s">
        <v>44</v>
      </c>
      <c r="B14" s="7"/>
      <c r="C14" s="20"/>
      <c r="D14" s="21"/>
      <c r="E14" s="11"/>
      <c r="F14" s="11"/>
      <c r="G14" s="11"/>
    </row>
    <row r="15" spans="1:8" ht="21.75" customHeight="1" x14ac:dyDescent="0.25">
      <c r="A15" s="7"/>
      <c r="B15" s="7"/>
      <c r="C15" s="20"/>
      <c r="D15" s="21"/>
      <c r="E15" s="11"/>
      <c r="F15" s="11"/>
      <c r="G15" s="11"/>
    </row>
    <row r="16" spans="1:8" ht="21.75" customHeight="1" x14ac:dyDescent="0.25">
      <c r="A16" s="7"/>
      <c r="B16" s="7"/>
      <c r="C16" s="20"/>
      <c r="D16" s="21"/>
      <c r="E16" s="11"/>
      <c r="F16" s="11"/>
      <c r="G16" s="11"/>
    </row>
    <row r="17" spans="1:7" ht="21.75" customHeight="1" x14ac:dyDescent="0.25">
      <c r="A17" s="7" t="s">
        <v>46</v>
      </c>
      <c r="B17" s="7"/>
      <c r="C17" s="20"/>
      <c r="D17" s="21"/>
      <c r="E17" s="11"/>
      <c r="F17" s="11"/>
      <c r="G17" s="11"/>
    </row>
    <row r="18" spans="1:7" ht="19.5" customHeight="1" x14ac:dyDescent="0.25">
      <c r="A18" s="7"/>
      <c r="B18" s="7"/>
      <c r="C18" s="20"/>
      <c r="D18" s="21"/>
      <c r="E18" s="13"/>
      <c r="F18" s="13"/>
      <c r="G18" s="11"/>
    </row>
    <row r="19" spans="1:7" ht="21" x14ac:dyDescent="0.25">
      <c r="A19" s="7"/>
      <c r="B19" s="7"/>
      <c r="C19" s="20"/>
      <c r="D19" s="21"/>
      <c r="E19" s="11"/>
      <c r="F19" s="11"/>
      <c r="G19" s="11"/>
    </row>
    <row r="20" spans="1:7" ht="21" x14ac:dyDescent="0.25">
      <c r="A20" s="7" t="s">
        <v>47</v>
      </c>
      <c r="B20" s="7"/>
      <c r="C20" s="20"/>
      <c r="D20" s="21"/>
      <c r="E20" s="11"/>
      <c r="F20" s="11"/>
      <c r="G20" s="11"/>
    </row>
    <row r="21" spans="1:7" ht="21" x14ac:dyDescent="0.25">
      <c r="A21" s="7"/>
      <c r="B21" s="7"/>
      <c r="C21" s="20"/>
      <c r="D21" s="21"/>
      <c r="E21" s="11"/>
      <c r="F21" s="11"/>
      <c r="G21" s="11"/>
    </row>
    <row r="22" spans="1:7" ht="21" x14ac:dyDescent="0.25">
      <c r="A22" s="7"/>
      <c r="B22" s="7"/>
      <c r="C22" s="20"/>
      <c r="D22" s="21"/>
      <c r="E22" s="11"/>
      <c r="F22" s="11"/>
      <c r="G22" s="11"/>
    </row>
    <row r="23" spans="1:7" ht="21" x14ac:dyDescent="0.25">
      <c r="A23" s="8" t="s">
        <v>45</v>
      </c>
      <c r="B23" s="8"/>
      <c r="C23" s="8"/>
      <c r="D23" s="8"/>
      <c r="E23" s="8"/>
      <c r="F23" s="8"/>
      <c r="G23" s="11">
        <f>SUM(G14:G22)</f>
        <v>0</v>
      </c>
    </row>
    <row r="25" spans="1:7" ht="19.5" x14ac:dyDescent="0.5">
      <c r="A25" s="3" t="s">
        <v>48</v>
      </c>
    </row>
    <row r="26" spans="1:7" ht="21" customHeight="1" x14ac:dyDescent="0.25">
      <c r="B26" s="8" t="s">
        <v>40</v>
      </c>
      <c r="C26" s="8"/>
      <c r="D26" s="8" t="s">
        <v>53</v>
      </c>
      <c r="E26" s="8" t="s">
        <v>41</v>
      </c>
      <c r="F26" s="9" t="s">
        <v>42</v>
      </c>
      <c r="G26" s="9" t="s">
        <v>43</v>
      </c>
    </row>
    <row r="27" spans="1:7" ht="21" customHeight="1" x14ac:dyDescent="0.25">
      <c r="B27" s="8"/>
      <c r="C27" s="8"/>
      <c r="D27" s="8"/>
      <c r="E27" s="8"/>
      <c r="F27" s="57" t="s">
        <v>1</v>
      </c>
      <c r="G27" s="57" t="s">
        <v>1</v>
      </c>
    </row>
    <row r="28" spans="1:7" ht="18.75" x14ac:dyDescent="0.25">
      <c r="B28" s="30" t="s">
        <v>49</v>
      </c>
      <c r="C28" s="30"/>
      <c r="D28" s="11"/>
      <c r="E28" s="11"/>
      <c r="F28" s="11"/>
      <c r="G28" s="11"/>
    </row>
    <row r="29" spans="1:7" ht="18.75" x14ac:dyDescent="0.25">
      <c r="B29" s="30" t="s">
        <v>50</v>
      </c>
      <c r="C29" s="30"/>
      <c r="D29" s="11"/>
      <c r="E29" s="11"/>
      <c r="F29" s="11"/>
      <c r="G29" s="11"/>
    </row>
    <row r="30" spans="1:7" ht="18.75" x14ac:dyDescent="0.25">
      <c r="B30" s="30" t="s">
        <v>51</v>
      </c>
      <c r="C30" s="30"/>
      <c r="D30" s="11"/>
      <c r="E30" s="11"/>
      <c r="F30" s="11"/>
      <c r="G30" s="11"/>
    </row>
    <row r="31" spans="1:7" ht="18.75" x14ac:dyDescent="0.25">
      <c r="B31" s="30" t="s">
        <v>52</v>
      </c>
      <c r="C31" s="30"/>
      <c r="D31" s="11"/>
      <c r="E31" s="11"/>
      <c r="F31" s="11"/>
      <c r="G31" s="11"/>
    </row>
    <row r="32" spans="1:7" ht="18.75" x14ac:dyDescent="0.25">
      <c r="B32" s="30" t="s">
        <v>47</v>
      </c>
      <c r="C32" s="30"/>
      <c r="D32" s="11"/>
      <c r="E32" s="11"/>
      <c r="F32" s="11"/>
      <c r="G32" s="11"/>
    </row>
    <row r="33" spans="1:7" ht="21" x14ac:dyDescent="0.25">
      <c r="B33" s="8" t="s">
        <v>38</v>
      </c>
      <c r="C33" s="8"/>
      <c r="D33" s="8"/>
      <c r="E33" s="8"/>
      <c r="F33" s="8"/>
      <c r="G33" s="58">
        <f>SUM(G28:G32)</f>
        <v>0</v>
      </c>
    </row>
    <row r="35" spans="1:7" ht="21" x14ac:dyDescent="0.25">
      <c r="A35" s="22" t="s">
        <v>56</v>
      </c>
    </row>
    <row r="36" spans="1:7" ht="21" x14ac:dyDescent="0.25">
      <c r="B36" s="50" t="s">
        <v>10</v>
      </c>
      <c r="C36" s="50"/>
      <c r="D36" s="50"/>
      <c r="E36" s="50"/>
      <c r="F36" s="50"/>
      <c r="G36" s="9" t="s">
        <v>32</v>
      </c>
    </row>
    <row r="37" spans="1:7" ht="24" customHeight="1" x14ac:dyDescent="0.25">
      <c r="B37" s="50"/>
      <c r="C37" s="50"/>
      <c r="D37" s="50"/>
      <c r="E37" s="50"/>
      <c r="F37" s="50"/>
      <c r="G37" s="60" t="s">
        <v>1</v>
      </c>
    </row>
    <row r="38" spans="1:7" ht="24" customHeight="1" x14ac:dyDescent="0.25">
      <c r="B38" s="61" t="s">
        <v>54</v>
      </c>
      <c r="C38" s="61"/>
      <c r="D38" s="61"/>
      <c r="E38" s="61"/>
      <c r="F38" s="61"/>
      <c r="G38" s="62"/>
    </row>
    <row r="39" spans="1:7" ht="18.75" x14ac:dyDescent="0.25">
      <c r="B39" s="61" t="s">
        <v>55</v>
      </c>
      <c r="C39" s="61"/>
      <c r="D39" s="61"/>
      <c r="E39" s="61"/>
      <c r="F39" s="61"/>
      <c r="G39" s="62"/>
    </row>
    <row r="40" spans="1:7" ht="18.75" x14ac:dyDescent="0.25">
      <c r="B40" s="61" t="s">
        <v>177</v>
      </c>
      <c r="C40" s="61"/>
      <c r="D40" s="61"/>
      <c r="E40" s="61"/>
      <c r="F40" s="61"/>
      <c r="G40" s="62"/>
    </row>
    <row r="41" spans="1:7" ht="21" x14ac:dyDescent="0.25">
      <c r="B41" s="68" t="s">
        <v>38</v>
      </c>
      <c r="C41" s="68"/>
      <c r="D41" s="68"/>
      <c r="E41" s="68"/>
      <c r="F41" s="68"/>
      <c r="G41" s="62">
        <f>SUM(G38:G40)</f>
        <v>0</v>
      </c>
    </row>
    <row r="43" spans="1:7" ht="21" x14ac:dyDescent="0.25">
      <c r="A43" s="34" t="s">
        <v>64</v>
      </c>
    </row>
    <row r="44" spans="1:7" ht="43.5" customHeight="1" x14ac:dyDescent="0.25">
      <c r="B44" s="118" t="s">
        <v>10</v>
      </c>
      <c r="C44" s="119"/>
      <c r="D44" s="120"/>
      <c r="E44" s="64" t="s">
        <v>158</v>
      </c>
      <c r="F44" s="64" t="s">
        <v>57</v>
      </c>
      <c r="G44" s="64" t="s">
        <v>58</v>
      </c>
    </row>
    <row r="45" spans="1:7" ht="25.5" customHeight="1" x14ac:dyDescent="0.25">
      <c r="B45" s="30" t="s">
        <v>59</v>
      </c>
      <c r="C45" s="30"/>
      <c r="D45" s="30"/>
      <c r="E45" s="63">
        <f>H9</f>
        <v>0</v>
      </c>
      <c r="F45" s="11"/>
      <c r="G45" s="11"/>
    </row>
    <row r="46" spans="1:7" ht="18.75" x14ac:dyDescent="0.25">
      <c r="B46" s="30" t="s">
        <v>60</v>
      </c>
      <c r="C46" s="30"/>
      <c r="D46" s="30"/>
      <c r="E46" s="63">
        <f>G23</f>
        <v>0</v>
      </c>
      <c r="F46" s="11"/>
      <c r="G46" s="63"/>
    </row>
    <row r="47" spans="1:7" ht="18.75" x14ac:dyDescent="0.25">
      <c r="B47" s="30" t="s">
        <v>61</v>
      </c>
      <c r="C47" s="30"/>
      <c r="D47" s="30"/>
      <c r="E47" s="11">
        <f>G33</f>
        <v>0</v>
      </c>
      <c r="F47" s="11"/>
      <c r="G47" s="11"/>
    </row>
    <row r="48" spans="1:7" ht="18.75" x14ac:dyDescent="0.25">
      <c r="B48" s="30" t="s">
        <v>176</v>
      </c>
      <c r="C48" s="30"/>
      <c r="D48" s="30"/>
      <c r="E48" s="63">
        <f>G41</f>
        <v>0</v>
      </c>
      <c r="F48" s="63"/>
      <c r="G48" s="11"/>
    </row>
    <row r="49" spans="1:9" ht="18.75" x14ac:dyDescent="0.25">
      <c r="B49" s="30" t="s">
        <v>62</v>
      </c>
      <c r="C49" s="30"/>
      <c r="D49" s="30"/>
      <c r="E49" s="63">
        <f>SUM(E45:E48)*0.1</f>
        <v>0</v>
      </c>
      <c r="F49" s="11"/>
      <c r="G49" s="11"/>
    </row>
    <row r="50" spans="1:9" ht="18.75" x14ac:dyDescent="0.25">
      <c r="B50" s="65" t="s">
        <v>63</v>
      </c>
      <c r="C50" s="65"/>
      <c r="D50" s="65"/>
      <c r="E50" s="66">
        <f>SUM(E45:E49)</f>
        <v>0</v>
      </c>
      <c r="F50" s="66">
        <f t="shared" ref="F50:G50" si="0">SUM(F45:F49)</f>
        <v>0</v>
      </c>
      <c r="G50" s="66">
        <f t="shared" si="0"/>
        <v>0</v>
      </c>
    </row>
    <row r="53" spans="1:9" ht="21" x14ac:dyDescent="0.25">
      <c r="A53" s="24" t="s">
        <v>181</v>
      </c>
    </row>
    <row r="54" spans="1:9" ht="21" x14ac:dyDescent="0.55000000000000004">
      <c r="A54" t="s">
        <v>67</v>
      </c>
    </row>
    <row r="55" spans="1:9" ht="15.75" x14ac:dyDescent="0.25">
      <c r="A55" s="22"/>
    </row>
    <row r="56" spans="1:9" ht="19.5" x14ac:dyDescent="0.25">
      <c r="A56" s="25" t="s">
        <v>68</v>
      </c>
    </row>
    <row r="57" spans="1:9" ht="19.5" x14ac:dyDescent="0.25">
      <c r="A57" s="26" t="s">
        <v>69</v>
      </c>
    </row>
    <row r="59" spans="1:9" ht="25.5" customHeight="1" x14ac:dyDescent="0.25">
      <c r="A59" s="29" t="s">
        <v>10</v>
      </c>
      <c r="B59" s="29" t="s">
        <v>24</v>
      </c>
      <c r="C59" s="29"/>
      <c r="D59" s="116" t="s">
        <v>178</v>
      </c>
      <c r="E59" s="116" t="s">
        <v>31</v>
      </c>
      <c r="F59" s="98" t="s">
        <v>160</v>
      </c>
      <c r="G59" s="99"/>
      <c r="H59" s="100"/>
    </row>
    <row r="60" spans="1:9" ht="16.5" customHeight="1" x14ac:dyDescent="0.25">
      <c r="A60" s="29"/>
      <c r="B60" s="29"/>
      <c r="C60" s="29"/>
      <c r="D60" s="117"/>
      <c r="E60" s="117"/>
      <c r="F60" s="59" t="s">
        <v>164</v>
      </c>
      <c r="G60" s="97" t="s">
        <v>101</v>
      </c>
      <c r="H60" s="57" t="s">
        <v>102</v>
      </c>
    </row>
    <row r="61" spans="1:9" ht="19.5" customHeight="1" x14ac:dyDescent="0.25">
      <c r="A61" s="11" t="s">
        <v>35</v>
      </c>
      <c r="B61" s="30"/>
      <c r="C61" s="30"/>
      <c r="D61" s="13"/>
      <c r="E61" s="10" t="s">
        <v>34</v>
      </c>
      <c r="F61" s="47"/>
      <c r="G61" s="95"/>
      <c r="H61" s="89"/>
    </row>
    <row r="62" spans="1:9" ht="19.5" customHeight="1" x14ac:dyDescent="0.25">
      <c r="A62" s="11" t="s">
        <v>36</v>
      </c>
      <c r="B62" s="30"/>
      <c r="C62" s="30"/>
      <c r="D62" s="13"/>
      <c r="E62" s="12"/>
      <c r="F62" s="47"/>
      <c r="G62" s="95"/>
      <c r="H62" s="89"/>
    </row>
    <row r="63" spans="1:9" ht="19.5" customHeight="1" x14ac:dyDescent="0.25">
      <c r="A63" s="11" t="s">
        <v>37</v>
      </c>
      <c r="B63" s="30"/>
      <c r="C63" s="30"/>
      <c r="D63" s="13"/>
      <c r="E63" s="12"/>
      <c r="F63" s="47"/>
      <c r="G63" s="95"/>
      <c r="H63" s="89"/>
    </row>
    <row r="64" spans="1:9" ht="21.75" customHeight="1" x14ac:dyDescent="0.25">
      <c r="A64" s="31" t="s">
        <v>38</v>
      </c>
      <c r="B64" s="32"/>
      <c r="C64" s="32"/>
      <c r="D64" s="32"/>
      <c r="E64" s="33"/>
      <c r="F64" s="28">
        <f>SUM(F61:F63)</f>
        <v>0</v>
      </c>
      <c r="G64" s="28"/>
      <c r="H64" s="28"/>
      <c r="I64" s="27"/>
    </row>
    <row r="65" spans="1:8" x14ac:dyDescent="0.25">
      <c r="F65" s="27"/>
    </row>
    <row r="66" spans="1:8" ht="19.5" x14ac:dyDescent="0.25">
      <c r="A66" s="101" t="s">
        <v>71</v>
      </c>
    </row>
    <row r="67" spans="1:8" ht="21" x14ac:dyDescent="0.25">
      <c r="A67" s="102" t="s">
        <v>167</v>
      </c>
    </row>
    <row r="68" spans="1:8" ht="21" hidden="1" x14ac:dyDescent="0.25">
      <c r="A68" s="29" t="s">
        <v>72</v>
      </c>
      <c r="B68" s="29"/>
      <c r="C68" s="29"/>
      <c r="D68" s="29"/>
      <c r="E68" s="29"/>
      <c r="F68" s="70" t="s">
        <v>43</v>
      </c>
    </row>
    <row r="69" spans="1:8" ht="15.75" hidden="1" x14ac:dyDescent="0.25">
      <c r="A69" s="29"/>
      <c r="B69" s="29"/>
      <c r="C69" s="29"/>
      <c r="D69" s="29"/>
      <c r="E69" s="29"/>
      <c r="F69" s="71" t="s">
        <v>73</v>
      </c>
    </row>
    <row r="70" spans="1:8" ht="28.5" hidden="1" customHeight="1" x14ac:dyDescent="0.25">
      <c r="A70" s="35" t="s">
        <v>74</v>
      </c>
      <c r="B70" s="35"/>
      <c r="C70" s="35"/>
      <c r="D70" s="35"/>
      <c r="E70" s="35"/>
      <c r="F70" s="11">
        <v>330</v>
      </c>
    </row>
    <row r="71" spans="1:8" ht="28.5" hidden="1" customHeight="1" x14ac:dyDescent="0.25">
      <c r="A71" s="35" t="s">
        <v>75</v>
      </c>
      <c r="B71" s="35"/>
      <c r="C71" s="35"/>
      <c r="D71" s="35"/>
      <c r="E71" s="35"/>
      <c r="F71" s="11">
        <v>363</v>
      </c>
    </row>
    <row r="73" spans="1:8" ht="19.5" x14ac:dyDescent="0.25">
      <c r="A73" s="23" t="s">
        <v>166</v>
      </c>
    </row>
    <row r="74" spans="1:8" ht="21.75" customHeight="1" x14ac:dyDescent="0.25">
      <c r="A74" s="50" t="s">
        <v>39</v>
      </c>
      <c r="B74" s="50" t="s">
        <v>40</v>
      </c>
      <c r="C74" s="50"/>
      <c r="D74" s="50"/>
      <c r="E74" s="50" t="s">
        <v>41</v>
      </c>
      <c r="F74" s="98" t="s">
        <v>160</v>
      </c>
      <c r="G74" s="99"/>
      <c r="H74" s="100"/>
    </row>
    <row r="75" spans="1:8" ht="19.5" x14ac:dyDescent="0.25">
      <c r="A75" s="50"/>
      <c r="B75" s="50"/>
      <c r="C75" s="50"/>
      <c r="D75" s="50"/>
      <c r="E75" s="50"/>
      <c r="F75" s="59" t="s">
        <v>164</v>
      </c>
      <c r="G75" s="97" t="s">
        <v>101</v>
      </c>
      <c r="H75" s="57" t="s">
        <v>102</v>
      </c>
    </row>
    <row r="76" spans="1:8" ht="18.75" x14ac:dyDescent="0.25">
      <c r="A76" s="68" t="s">
        <v>44</v>
      </c>
      <c r="B76" s="61"/>
      <c r="C76" s="61"/>
      <c r="D76" s="61"/>
      <c r="E76" s="47"/>
      <c r="F76" s="47"/>
      <c r="G76" s="95"/>
      <c r="H76" s="89"/>
    </row>
    <row r="77" spans="1:8" ht="18.75" x14ac:dyDescent="0.25">
      <c r="A77" s="68"/>
      <c r="B77" s="61"/>
      <c r="C77" s="61"/>
      <c r="D77" s="61"/>
      <c r="E77" s="47"/>
      <c r="F77" s="47"/>
      <c r="G77" s="95"/>
      <c r="H77" s="89"/>
    </row>
    <row r="78" spans="1:8" ht="18.75" x14ac:dyDescent="0.25">
      <c r="A78" s="68" t="s">
        <v>76</v>
      </c>
      <c r="B78" s="61"/>
      <c r="C78" s="61"/>
      <c r="D78" s="61"/>
      <c r="E78" s="47"/>
      <c r="F78" s="47"/>
      <c r="G78" s="95"/>
      <c r="H78" s="89"/>
    </row>
    <row r="79" spans="1:8" ht="18.75" x14ac:dyDescent="0.25">
      <c r="A79" s="68"/>
      <c r="B79" s="61"/>
      <c r="C79" s="61"/>
      <c r="D79" s="61"/>
      <c r="E79" s="47"/>
      <c r="F79" s="47"/>
      <c r="G79" s="95"/>
      <c r="H79" s="89"/>
    </row>
    <row r="80" spans="1:8" ht="21" x14ac:dyDescent="0.25">
      <c r="A80" s="69" t="s">
        <v>37</v>
      </c>
      <c r="B80" s="61"/>
      <c r="C80" s="61"/>
      <c r="D80" s="61"/>
      <c r="E80" s="47"/>
      <c r="F80" s="47"/>
      <c r="G80" s="96"/>
      <c r="H80" s="90"/>
    </row>
    <row r="81" spans="1:8" ht="21.75" customHeight="1" x14ac:dyDescent="0.25">
      <c r="A81" s="50" t="s">
        <v>38</v>
      </c>
      <c r="B81" s="50"/>
      <c r="C81" s="50"/>
      <c r="D81" s="50"/>
      <c r="E81" s="50"/>
      <c r="F81" s="47">
        <f>SUM(F76:F80)</f>
        <v>0</v>
      </c>
      <c r="G81" s="80"/>
      <c r="H81" s="47"/>
    </row>
    <row r="82" spans="1:8" ht="21" x14ac:dyDescent="0.25">
      <c r="A82" s="34"/>
    </row>
    <row r="83" spans="1:8" ht="19.5" x14ac:dyDescent="0.25">
      <c r="A83" s="101" t="s">
        <v>77</v>
      </c>
    </row>
    <row r="84" spans="1:8" ht="21" x14ac:dyDescent="0.25">
      <c r="A84" s="102" t="s">
        <v>168</v>
      </c>
    </row>
    <row r="85" spans="1:8" ht="21" hidden="1" x14ac:dyDescent="0.25">
      <c r="A85" s="72" t="s">
        <v>72</v>
      </c>
      <c r="B85" s="72"/>
      <c r="C85" s="72"/>
      <c r="D85" s="72"/>
      <c r="E85" s="72"/>
      <c r="F85" s="70" t="s">
        <v>43</v>
      </c>
    </row>
    <row r="86" spans="1:8" ht="15.75" hidden="1" x14ac:dyDescent="0.25">
      <c r="A86" s="72"/>
      <c r="B86" s="72"/>
      <c r="C86" s="72"/>
      <c r="D86" s="72"/>
      <c r="E86" s="72"/>
      <c r="F86" s="71"/>
    </row>
    <row r="87" spans="1:8" ht="24" hidden="1" customHeight="1" x14ac:dyDescent="0.25">
      <c r="A87" s="73" t="s">
        <v>78</v>
      </c>
      <c r="B87" s="73"/>
      <c r="C87" s="73"/>
      <c r="D87" s="73"/>
      <c r="E87" s="73"/>
      <c r="F87" s="47"/>
    </row>
    <row r="88" spans="1:8" ht="19.5" hidden="1" x14ac:dyDescent="0.25">
      <c r="A88" s="73" t="s">
        <v>79</v>
      </c>
      <c r="B88" s="73"/>
      <c r="C88" s="73"/>
      <c r="D88" s="73"/>
      <c r="E88" s="73"/>
      <c r="F88" s="47"/>
    </row>
    <row r="91" spans="1:8" ht="21" x14ac:dyDescent="0.25">
      <c r="A91" s="34" t="s">
        <v>165</v>
      </c>
    </row>
    <row r="92" spans="1:8" ht="25.5" customHeight="1" x14ac:dyDescent="0.25">
      <c r="A92" s="14" t="s">
        <v>10</v>
      </c>
      <c r="B92" s="16"/>
      <c r="C92" s="93" t="s">
        <v>41</v>
      </c>
      <c r="D92" s="91" t="s">
        <v>91</v>
      </c>
      <c r="E92" s="98" t="s">
        <v>32</v>
      </c>
      <c r="F92" s="99"/>
      <c r="G92" s="100"/>
    </row>
    <row r="93" spans="1:8" ht="17.25" customHeight="1" x14ac:dyDescent="0.25">
      <c r="A93" s="17"/>
      <c r="B93" s="19"/>
      <c r="C93" s="94"/>
      <c r="D93" s="92"/>
      <c r="E93" s="59" t="s">
        <v>164</v>
      </c>
      <c r="F93" s="59" t="s">
        <v>101</v>
      </c>
      <c r="G93" s="59" t="s">
        <v>102</v>
      </c>
    </row>
    <row r="94" spans="1:8" ht="18.75" x14ac:dyDescent="0.25">
      <c r="A94" s="30" t="s">
        <v>80</v>
      </c>
      <c r="B94" s="30"/>
      <c r="C94" s="11"/>
      <c r="D94" s="11"/>
      <c r="E94" s="11">
        <f>D94*C94*17</f>
        <v>0</v>
      </c>
      <c r="F94" s="89"/>
      <c r="G94" s="89"/>
    </row>
    <row r="95" spans="1:8" ht="18.75" x14ac:dyDescent="0.25">
      <c r="A95" s="30" t="s">
        <v>81</v>
      </c>
      <c r="B95" s="30"/>
      <c r="C95" s="11"/>
      <c r="D95" s="11"/>
      <c r="E95" s="11">
        <f t="shared" ref="E95:E99" si="1">D95*C95*17</f>
        <v>0</v>
      </c>
      <c r="F95" s="89"/>
      <c r="G95" s="89"/>
    </row>
    <row r="96" spans="1:8" ht="18.75" x14ac:dyDescent="0.25">
      <c r="A96" s="30" t="s">
        <v>82</v>
      </c>
      <c r="B96" s="30"/>
      <c r="C96" s="11"/>
      <c r="D96" s="11"/>
      <c r="E96" s="11">
        <f t="shared" si="1"/>
        <v>0</v>
      </c>
      <c r="F96" s="89"/>
      <c r="G96" s="89"/>
    </row>
    <row r="97" spans="1:7" ht="18.75" x14ac:dyDescent="0.25">
      <c r="A97" s="30" t="s">
        <v>83</v>
      </c>
      <c r="B97" s="30"/>
      <c r="C97" s="11"/>
      <c r="D97" s="11"/>
      <c r="E97" s="11">
        <f t="shared" si="1"/>
        <v>0</v>
      </c>
      <c r="F97" s="89"/>
      <c r="G97" s="89"/>
    </row>
    <row r="98" spans="1:7" ht="18.75" x14ac:dyDescent="0.25">
      <c r="A98" s="30" t="s">
        <v>84</v>
      </c>
      <c r="B98" s="30"/>
      <c r="C98" s="11"/>
      <c r="D98" s="11"/>
      <c r="E98" s="11">
        <f t="shared" si="1"/>
        <v>0</v>
      </c>
      <c r="F98" s="89"/>
      <c r="G98" s="89"/>
    </row>
    <row r="99" spans="1:7" ht="18.75" x14ac:dyDescent="0.25">
      <c r="A99" s="30" t="s">
        <v>85</v>
      </c>
      <c r="B99" s="30"/>
      <c r="C99" s="11"/>
      <c r="D99" s="11"/>
      <c r="E99" s="11">
        <f t="shared" si="1"/>
        <v>0</v>
      </c>
      <c r="F99" s="90"/>
      <c r="G99" s="90"/>
    </row>
    <row r="100" spans="1:7" ht="21" x14ac:dyDescent="0.25">
      <c r="A100" s="8" t="s">
        <v>86</v>
      </c>
      <c r="B100" s="8"/>
      <c r="C100" s="11">
        <f>SUM(C94:C99)</f>
        <v>0</v>
      </c>
      <c r="D100" s="13"/>
      <c r="E100" s="63">
        <f>SUM(E94:E99)</f>
        <v>0</v>
      </c>
      <c r="F100" s="63"/>
      <c r="G100" s="63"/>
    </row>
    <row r="101" spans="1:7" ht="21" x14ac:dyDescent="0.25">
      <c r="A101" s="34"/>
    </row>
    <row r="102" spans="1:7" ht="21" x14ac:dyDescent="0.25">
      <c r="A102" s="38" t="s">
        <v>87</v>
      </c>
    </row>
    <row r="103" spans="1:7" ht="21" x14ac:dyDescent="0.25">
      <c r="A103" s="34" t="s">
        <v>88</v>
      </c>
    </row>
    <row r="104" spans="1:7" ht="21" hidden="1" x14ac:dyDescent="0.25">
      <c r="A104" s="72" t="s">
        <v>72</v>
      </c>
      <c r="B104" s="72"/>
      <c r="C104" s="72"/>
      <c r="D104" s="72"/>
      <c r="E104" s="72"/>
      <c r="F104" s="74" t="s">
        <v>43</v>
      </c>
    </row>
    <row r="105" spans="1:7" ht="15.75" hidden="1" x14ac:dyDescent="0.25">
      <c r="A105" s="72"/>
      <c r="B105" s="72"/>
      <c r="C105" s="72"/>
      <c r="D105" s="72"/>
      <c r="E105" s="72"/>
      <c r="F105" s="71" t="s">
        <v>1</v>
      </c>
    </row>
    <row r="106" spans="1:7" ht="29.25" hidden="1" customHeight="1" x14ac:dyDescent="0.25">
      <c r="A106" s="73" t="s">
        <v>89</v>
      </c>
      <c r="B106" s="73"/>
      <c r="C106" s="73"/>
      <c r="D106" s="73"/>
      <c r="E106" s="73"/>
      <c r="F106" s="11">
        <v>3326.4</v>
      </c>
    </row>
    <row r="107" spans="1:7" ht="29.25" hidden="1" customHeight="1" x14ac:dyDescent="0.25">
      <c r="A107" s="73" t="s">
        <v>90</v>
      </c>
      <c r="B107" s="73"/>
      <c r="C107" s="73"/>
      <c r="D107" s="73"/>
      <c r="E107" s="73"/>
      <c r="F107" s="11">
        <v>3659.04</v>
      </c>
    </row>
    <row r="109" spans="1:7" ht="15.75" x14ac:dyDescent="0.25">
      <c r="A109" s="22"/>
    </row>
    <row r="110" spans="1:7" ht="21" x14ac:dyDescent="0.25">
      <c r="A110" s="22" t="s">
        <v>179</v>
      </c>
    </row>
    <row r="111" spans="1:7" ht="21" x14ac:dyDescent="0.25">
      <c r="A111" s="75" t="s">
        <v>10</v>
      </c>
      <c r="B111" s="75"/>
      <c r="C111" s="75"/>
      <c r="D111" s="75"/>
      <c r="E111" s="75" t="s">
        <v>43</v>
      </c>
      <c r="F111" s="75"/>
      <c r="G111" s="75"/>
    </row>
    <row r="112" spans="1:7" ht="15.75" customHeight="1" x14ac:dyDescent="0.25">
      <c r="A112" s="75"/>
      <c r="B112" s="75"/>
      <c r="C112" s="75"/>
      <c r="D112" s="75"/>
      <c r="E112" s="57" t="s">
        <v>100</v>
      </c>
      <c r="F112" s="57" t="s">
        <v>101</v>
      </c>
      <c r="G112" s="57" t="s">
        <v>102</v>
      </c>
    </row>
    <row r="113" spans="1:7" ht="18.75" x14ac:dyDescent="0.25">
      <c r="A113" s="46" t="s">
        <v>92</v>
      </c>
      <c r="B113" s="46"/>
      <c r="C113" s="46"/>
      <c r="D113" s="46"/>
      <c r="E113" s="79"/>
      <c r="F113" s="47"/>
      <c r="G113" s="77"/>
    </row>
    <row r="114" spans="1:7" ht="18.75" x14ac:dyDescent="0.25">
      <c r="A114" s="46" t="s">
        <v>93</v>
      </c>
      <c r="B114" s="46"/>
      <c r="C114" s="46"/>
      <c r="D114" s="46"/>
      <c r="E114" s="79"/>
      <c r="F114" s="47"/>
      <c r="G114" s="77"/>
    </row>
    <row r="115" spans="1:7" ht="21" x14ac:dyDescent="0.25">
      <c r="A115" s="68" t="s">
        <v>86</v>
      </c>
      <c r="B115" s="68"/>
      <c r="C115" s="68"/>
      <c r="D115" s="68"/>
      <c r="E115" s="79"/>
      <c r="F115" s="47"/>
      <c r="G115" s="77"/>
    </row>
    <row r="116" spans="1:7" ht="15.75" x14ac:dyDescent="0.25">
      <c r="A116" s="22"/>
    </row>
    <row r="117" spans="1:7" ht="21" x14ac:dyDescent="0.25">
      <c r="A117" s="103" t="s">
        <v>94</v>
      </c>
    </row>
    <row r="118" spans="1:7" ht="21" x14ac:dyDescent="0.25">
      <c r="A118" s="102" t="s">
        <v>169</v>
      </c>
    </row>
    <row r="119" spans="1:7" ht="16.5" hidden="1" thickBot="1" x14ac:dyDescent="0.3">
      <c r="A119" s="40" t="s">
        <v>72</v>
      </c>
      <c r="B119" s="41"/>
      <c r="C119" s="41"/>
      <c r="D119" s="41"/>
      <c r="E119" s="42"/>
      <c r="F119" s="36" t="s">
        <v>43</v>
      </c>
    </row>
    <row r="120" spans="1:7" ht="16.5" hidden="1" thickBot="1" x14ac:dyDescent="0.3">
      <c r="A120" s="40"/>
      <c r="B120" s="41"/>
      <c r="C120" s="41"/>
      <c r="D120" s="41"/>
      <c r="E120" s="42"/>
      <c r="F120" s="37" t="s">
        <v>73</v>
      </c>
    </row>
    <row r="121" spans="1:7" ht="19.5" hidden="1" thickBot="1" x14ac:dyDescent="0.3">
      <c r="A121" s="43" t="s">
        <v>95</v>
      </c>
      <c r="B121" s="44"/>
      <c r="C121" s="44"/>
      <c r="D121" s="44"/>
      <c r="E121" s="45"/>
      <c r="F121" s="2">
        <v>132</v>
      </c>
    </row>
    <row r="122" spans="1:7" ht="19.5" hidden="1" thickBot="1" x14ac:dyDescent="0.3">
      <c r="A122" s="43" t="s">
        <v>96</v>
      </c>
      <c r="B122" s="44"/>
      <c r="C122" s="44"/>
      <c r="D122" s="44"/>
      <c r="E122" s="45"/>
      <c r="F122" s="2">
        <v>145.19999999999999</v>
      </c>
    </row>
    <row r="123" spans="1:7" ht="18.75" x14ac:dyDescent="0.25">
      <c r="A123" s="39"/>
    </row>
    <row r="124" spans="1:7" ht="21" x14ac:dyDescent="0.25">
      <c r="A124" s="38" t="s">
        <v>163</v>
      </c>
    </row>
    <row r="125" spans="1:7" ht="29.25" customHeight="1" x14ac:dyDescent="0.25">
      <c r="A125" s="84" t="s">
        <v>72</v>
      </c>
      <c r="B125" s="85"/>
      <c r="C125" s="85"/>
      <c r="D125" s="86"/>
      <c r="E125" s="75" t="s">
        <v>162</v>
      </c>
      <c r="F125" s="75"/>
      <c r="G125" s="75"/>
    </row>
    <row r="126" spans="1:7" ht="15.75" customHeight="1" x14ac:dyDescent="0.25">
      <c r="A126" s="87"/>
      <c r="B126" s="78"/>
      <c r="C126" s="78"/>
      <c r="D126" s="88"/>
      <c r="E126" s="57" t="s">
        <v>100</v>
      </c>
      <c r="F126" s="57" t="s">
        <v>101</v>
      </c>
      <c r="G126" s="57" t="s">
        <v>102</v>
      </c>
    </row>
    <row r="127" spans="1:7" ht="18.75" x14ac:dyDescent="0.25">
      <c r="A127" s="81"/>
      <c r="B127" s="82"/>
      <c r="C127" s="82"/>
      <c r="D127" s="83"/>
      <c r="E127" s="79">
        <v>1</v>
      </c>
      <c r="F127" s="47"/>
      <c r="G127" s="77"/>
    </row>
    <row r="128" spans="1:7" ht="18.75" x14ac:dyDescent="0.25">
      <c r="A128" s="81"/>
      <c r="B128" s="82"/>
      <c r="C128" s="82"/>
      <c r="D128" s="83"/>
      <c r="E128" s="79"/>
      <c r="F128" s="47"/>
      <c r="G128" s="77"/>
    </row>
    <row r="129" spans="1:7" ht="18.75" x14ac:dyDescent="0.25">
      <c r="A129" s="81"/>
      <c r="B129" s="82"/>
      <c r="C129" s="82"/>
      <c r="D129" s="83"/>
      <c r="E129" s="79"/>
      <c r="F129" s="47"/>
      <c r="G129" s="77"/>
    </row>
    <row r="130" spans="1:7" ht="18.75" x14ac:dyDescent="0.25">
      <c r="A130" s="81"/>
      <c r="B130" s="82"/>
      <c r="C130" s="82"/>
      <c r="D130" s="83"/>
      <c r="E130" s="79"/>
      <c r="F130" s="47"/>
      <c r="G130" s="77"/>
    </row>
    <row r="131" spans="1:7" ht="18.75" x14ac:dyDescent="0.25">
      <c r="A131" s="81" t="s">
        <v>180</v>
      </c>
      <c r="B131" s="82"/>
      <c r="C131" s="82"/>
      <c r="D131" s="83"/>
      <c r="E131" s="79">
        <f>SUM(E127:E130)</f>
        <v>1</v>
      </c>
      <c r="F131" s="47"/>
      <c r="G131" s="77"/>
    </row>
    <row r="134" spans="1:7" ht="21" x14ac:dyDescent="0.25">
      <c r="A134" s="102" t="s">
        <v>173</v>
      </c>
    </row>
    <row r="135" spans="1:7" ht="21" x14ac:dyDescent="0.25">
      <c r="A135" s="102" t="s">
        <v>170</v>
      </c>
    </row>
    <row r="136" spans="1:7" ht="21" x14ac:dyDescent="0.25">
      <c r="A136" s="102" t="s">
        <v>172</v>
      </c>
    </row>
    <row r="137" spans="1:7" ht="21" x14ac:dyDescent="0.25">
      <c r="A137" s="102" t="s">
        <v>171</v>
      </c>
    </row>
    <row r="140" spans="1:7" ht="16.5" hidden="1" thickBot="1" x14ac:dyDescent="0.3">
      <c r="A140" s="40" t="s">
        <v>72</v>
      </c>
      <c r="B140" s="41"/>
      <c r="C140" s="41"/>
      <c r="D140" s="41"/>
      <c r="E140" s="42"/>
      <c r="F140" s="36" t="s">
        <v>43</v>
      </c>
    </row>
    <row r="141" spans="1:7" ht="16.5" hidden="1" thickBot="1" x14ac:dyDescent="0.3">
      <c r="A141" s="40"/>
      <c r="B141" s="41"/>
      <c r="C141" s="41"/>
      <c r="D141" s="41"/>
      <c r="E141" s="42"/>
      <c r="F141" s="37" t="s">
        <v>73</v>
      </c>
    </row>
    <row r="142" spans="1:7" ht="19.5" hidden="1" thickBot="1" x14ac:dyDescent="0.3">
      <c r="A142" s="43" t="s">
        <v>98</v>
      </c>
      <c r="B142" s="44"/>
      <c r="C142" s="44"/>
      <c r="D142" s="44"/>
      <c r="E142" s="45"/>
      <c r="F142" s="2"/>
    </row>
    <row r="143" spans="1:7" ht="19.5" hidden="1" customHeight="1" thickBot="1" x14ac:dyDescent="0.3">
      <c r="A143" s="43" t="s">
        <v>97</v>
      </c>
      <c r="B143" s="44"/>
      <c r="C143" s="44"/>
      <c r="D143" s="44"/>
      <c r="E143" s="45"/>
      <c r="F143" s="2"/>
    </row>
    <row r="144" spans="1:7" ht="15.75" x14ac:dyDescent="0.25">
      <c r="A144" s="22"/>
    </row>
    <row r="145" spans="1:7" ht="21" x14ac:dyDescent="0.25">
      <c r="A145" s="22" t="s">
        <v>99</v>
      </c>
    </row>
    <row r="146" spans="1:7" ht="21" x14ac:dyDescent="0.25">
      <c r="A146" s="52" t="s">
        <v>10</v>
      </c>
      <c r="B146" s="52"/>
      <c r="C146" s="52"/>
      <c r="D146" s="52"/>
      <c r="E146" s="52" t="s">
        <v>161</v>
      </c>
      <c r="F146" s="52"/>
      <c r="G146" s="52"/>
    </row>
    <row r="147" spans="1:7" ht="16.5" customHeight="1" x14ac:dyDescent="0.25">
      <c r="A147" s="52"/>
      <c r="B147" s="52"/>
      <c r="C147" s="52"/>
      <c r="D147" s="52"/>
      <c r="E147" s="57" t="s">
        <v>100</v>
      </c>
      <c r="F147" s="57" t="s">
        <v>101</v>
      </c>
      <c r="G147" s="57" t="s">
        <v>102</v>
      </c>
    </row>
    <row r="148" spans="1:7" ht="18.75" x14ac:dyDescent="0.25">
      <c r="A148" s="30" t="s">
        <v>103</v>
      </c>
      <c r="B148" s="30"/>
      <c r="C148" s="30"/>
      <c r="D148" s="30"/>
      <c r="E148" s="11"/>
      <c r="F148" s="11"/>
      <c r="G148" s="11"/>
    </row>
    <row r="149" spans="1:7" ht="18.75" x14ac:dyDescent="0.25">
      <c r="A149" s="30" t="s">
        <v>104</v>
      </c>
      <c r="B149" s="30"/>
      <c r="C149" s="30"/>
      <c r="D149" s="30"/>
      <c r="E149" s="11"/>
      <c r="F149" s="11"/>
      <c r="G149" s="11"/>
    </row>
    <row r="150" spans="1:7" ht="18.75" x14ac:dyDescent="0.25">
      <c r="A150" s="30" t="s">
        <v>105</v>
      </c>
      <c r="B150" s="30"/>
      <c r="C150" s="30"/>
      <c r="D150" s="30"/>
      <c r="E150" s="11"/>
      <c r="F150" s="11"/>
      <c r="G150" s="11"/>
    </row>
    <row r="151" spans="1:7" ht="18.75" x14ac:dyDescent="0.25">
      <c r="A151" s="30" t="s">
        <v>106</v>
      </c>
      <c r="B151" s="30"/>
      <c r="C151" s="30"/>
      <c r="D151" s="30"/>
      <c r="E151" s="11"/>
      <c r="F151" s="11"/>
      <c r="G151" s="11"/>
    </row>
    <row r="152" spans="1:7" ht="21" x14ac:dyDescent="0.25">
      <c r="A152" s="5" t="s">
        <v>86</v>
      </c>
      <c r="B152" s="5"/>
      <c r="C152" s="5"/>
      <c r="D152" s="5"/>
      <c r="E152" s="11">
        <f>SUM(E148:E151)</f>
        <v>0</v>
      </c>
      <c r="F152" s="11">
        <f t="shared" ref="F152:G152" si="2">SUM(F148:F151)</f>
        <v>0</v>
      </c>
      <c r="G152" s="11">
        <f t="shared" si="2"/>
        <v>0</v>
      </c>
    </row>
    <row r="153" spans="1:7" ht="15.75" x14ac:dyDescent="0.25">
      <c r="A153" s="22"/>
    </row>
    <row r="154" spans="1:7" ht="15.75" x14ac:dyDescent="0.25">
      <c r="A154" s="22"/>
    </row>
    <row r="155" spans="1:7" ht="21" x14ac:dyDescent="0.25">
      <c r="A155" s="22" t="s">
        <v>107</v>
      </c>
    </row>
    <row r="156" spans="1:7" ht="21" x14ac:dyDescent="0.25">
      <c r="A156" s="75" t="s">
        <v>10</v>
      </c>
      <c r="B156" s="75"/>
      <c r="C156" s="75"/>
      <c r="D156" s="75"/>
      <c r="E156" s="75" t="s">
        <v>160</v>
      </c>
      <c r="F156" s="75"/>
      <c r="G156" s="75"/>
    </row>
    <row r="157" spans="1:7" ht="16.5" customHeight="1" x14ac:dyDescent="0.25">
      <c r="A157" s="75"/>
      <c r="B157" s="75"/>
      <c r="C157" s="75"/>
      <c r="D157" s="75"/>
      <c r="E157" s="71" t="s">
        <v>100</v>
      </c>
      <c r="F157" s="71" t="s">
        <v>101</v>
      </c>
      <c r="G157" s="71" t="s">
        <v>102</v>
      </c>
    </row>
    <row r="158" spans="1:7" ht="27.75" customHeight="1" x14ac:dyDescent="0.25">
      <c r="A158" s="61" t="s">
        <v>108</v>
      </c>
      <c r="B158" s="61"/>
      <c r="C158" s="61"/>
      <c r="D158" s="61"/>
      <c r="E158" s="53"/>
      <c r="F158" s="53"/>
      <c r="G158" s="53"/>
    </row>
    <row r="159" spans="1:7" ht="18.75" x14ac:dyDescent="0.25">
      <c r="A159" s="39"/>
    </row>
    <row r="160" spans="1:7" ht="21" x14ac:dyDescent="0.25">
      <c r="A160" s="22" t="s">
        <v>109</v>
      </c>
    </row>
    <row r="161" spans="1:7" ht="18.75" x14ac:dyDescent="0.25">
      <c r="A161" s="39"/>
    </row>
    <row r="162" spans="1:7" ht="21" x14ac:dyDescent="0.25">
      <c r="A162" s="75" t="s">
        <v>10</v>
      </c>
      <c r="B162" s="75"/>
      <c r="C162" s="75"/>
      <c r="D162" s="75"/>
      <c r="E162" s="75" t="s">
        <v>125</v>
      </c>
      <c r="F162" s="75"/>
      <c r="G162" s="75"/>
    </row>
    <row r="163" spans="1:7" ht="23.25" customHeight="1" x14ac:dyDescent="0.25">
      <c r="A163" s="75"/>
      <c r="B163" s="75"/>
      <c r="C163" s="75"/>
      <c r="D163" s="75"/>
      <c r="E163" s="71" t="s">
        <v>100</v>
      </c>
      <c r="F163" s="71" t="s">
        <v>101</v>
      </c>
      <c r="G163" s="71" t="s">
        <v>102</v>
      </c>
    </row>
    <row r="164" spans="1:7" ht="19.5" customHeight="1" x14ac:dyDescent="0.25">
      <c r="A164" s="30" t="s">
        <v>110</v>
      </c>
      <c r="B164" s="30"/>
      <c r="C164" s="30"/>
      <c r="D164" s="30"/>
      <c r="E164" s="11">
        <f>0.002*E50</f>
        <v>0</v>
      </c>
      <c r="F164" s="11">
        <f>0.002*E50</f>
        <v>0</v>
      </c>
      <c r="G164" s="11">
        <f>0.002*E50</f>
        <v>0</v>
      </c>
    </row>
    <row r="165" spans="1:7" ht="24" x14ac:dyDescent="0.25">
      <c r="A165" s="76" t="s">
        <v>86</v>
      </c>
      <c r="B165" s="76"/>
      <c r="C165" s="76"/>
      <c r="D165" s="76"/>
      <c r="E165" s="11">
        <f>E164</f>
        <v>0</v>
      </c>
      <c r="F165" s="11">
        <f t="shared" ref="F165:G165" si="3">F164</f>
        <v>0</v>
      </c>
      <c r="G165" s="11">
        <f t="shared" si="3"/>
        <v>0</v>
      </c>
    </row>
    <row r="166" spans="1:7" ht="21" x14ac:dyDescent="0.25">
      <c r="A166" s="34"/>
    </row>
    <row r="167" spans="1:7" ht="21" x14ac:dyDescent="0.25">
      <c r="A167" s="22" t="s">
        <v>111</v>
      </c>
    </row>
    <row r="168" spans="1:7" ht="21" x14ac:dyDescent="0.25">
      <c r="A168" s="52" t="s">
        <v>10</v>
      </c>
      <c r="B168" s="52"/>
      <c r="C168" s="52"/>
      <c r="D168" s="29" t="s">
        <v>112</v>
      </c>
      <c r="E168" s="52" t="s">
        <v>125</v>
      </c>
      <c r="F168" s="52"/>
      <c r="G168" s="52"/>
    </row>
    <row r="169" spans="1:7" ht="23.25" customHeight="1" x14ac:dyDescent="0.25">
      <c r="A169" s="52"/>
      <c r="B169" s="52"/>
      <c r="C169" s="52"/>
      <c r="D169" s="29"/>
      <c r="E169" s="57" t="s">
        <v>100</v>
      </c>
      <c r="F169" s="57" t="s">
        <v>101</v>
      </c>
      <c r="G169" s="57" t="s">
        <v>102</v>
      </c>
    </row>
    <row r="170" spans="1:7" ht="18.75" x14ac:dyDescent="0.25">
      <c r="A170" s="30" t="s">
        <v>159</v>
      </c>
      <c r="B170" s="30"/>
      <c r="C170" s="30"/>
      <c r="D170" s="11">
        <v>7</v>
      </c>
      <c r="E170" s="13">
        <f>D170*H6/100</f>
        <v>0</v>
      </c>
      <c r="F170" s="13">
        <f>E170</f>
        <v>0</v>
      </c>
      <c r="G170" s="13">
        <f>F170</f>
        <v>0</v>
      </c>
    </row>
    <row r="171" spans="1:7" ht="18.75" x14ac:dyDescent="0.25">
      <c r="A171" s="30" t="s">
        <v>113</v>
      </c>
      <c r="B171" s="30"/>
      <c r="C171" s="30"/>
      <c r="D171" s="11">
        <v>7</v>
      </c>
      <c r="E171" s="13">
        <f>D171*H8/100</f>
        <v>0</v>
      </c>
      <c r="F171" s="13">
        <f t="shared" ref="F171:G175" si="4">E171</f>
        <v>0</v>
      </c>
      <c r="G171" s="13">
        <f t="shared" si="4"/>
        <v>0</v>
      </c>
    </row>
    <row r="172" spans="1:7" ht="18.75" x14ac:dyDescent="0.25">
      <c r="A172" s="30" t="s">
        <v>114</v>
      </c>
      <c r="B172" s="30"/>
      <c r="C172" s="30"/>
      <c r="D172" s="11">
        <v>10</v>
      </c>
      <c r="E172" s="13">
        <f>D172*E46/100</f>
        <v>0</v>
      </c>
      <c r="F172" s="13">
        <f t="shared" si="4"/>
        <v>0</v>
      </c>
      <c r="G172" s="13">
        <f t="shared" si="4"/>
        <v>0</v>
      </c>
    </row>
    <row r="173" spans="1:7" ht="18.75" x14ac:dyDescent="0.25">
      <c r="A173" s="30" t="s">
        <v>61</v>
      </c>
      <c r="B173" s="30"/>
      <c r="C173" s="30"/>
      <c r="D173" s="11">
        <v>20</v>
      </c>
      <c r="E173" s="13">
        <f>D173*E47/100</f>
        <v>0</v>
      </c>
      <c r="F173" s="13">
        <f t="shared" si="4"/>
        <v>0</v>
      </c>
      <c r="G173" s="13">
        <f t="shared" si="4"/>
        <v>0</v>
      </c>
    </row>
    <row r="174" spans="1:7" ht="18.75" x14ac:dyDescent="0.25">
      <c r="A174" s="30" t="s">
        <v>115</v>
      </c>
      <c r="B174" s="30"/>
      <c r="C174" s="30"/>
      <c r="D174" s="11">
        <v>20</v>
      </c>
      <c r="E174" s="13">
        <f>D174*E48/100</f>
        <v>0</v>
      </c>
      <c r="F174" s="13">
        <f t="shared" si="4"/>
        <v>0</v>
      </c>
      <c r="G174" s="13">
        <f t="shared" si="4"/>
        <v>0</v>
      </c>
    </row>
    <row r="175" spans="1:7" ht="18.75" x14ac:dyDescent="0.25">
      <c r="A175" s="30" t="s">
        <v>62</v>
      </c>
      <c r="B175" s="30"/>
      <c r="C175" s="30"/>
      <c r="D175" s="11">
        <v>10</v>
      </c>
      <c r="E175" s="13">
        <f>D175*E49/100</f>
        <v>0</v>
      </c>
      <c r="F175" s="13">
        <f t="shared" si="4"/>
        <v>0</v>
      </c>
      <c r="G175" s="13">
        <f t="shared" si="4"/>
        <v>0</v>
      </c>
    </row>
    <row r="176" spans="1:7" ht="24" x14ac:dyDescent="0.25">
      <c r="A176" s="54" t="s">
        <v>86</v>
      </c>
      <c r="B176" s="54"/>
      <c r="C176" s="54"/>
      <c r="D176" s="54"/>
      <c r="E176" s="121">
        <f>SUM(E170:E175)</f>
        <v>0</v>
      </c>
      <c r="F176" s="121">
        <f t="shared" ref="F176:G176" si="5">SUM(F170:F175)</f>
        <v>0</v>
      </c>
      <c r="G176" s="121">
        <f t="shared" si="5"/>
        <v>0</v>
      </c>
    </row>
    <row r="177" spans="1:8" ht="15.75" x14ac:dyDescent="0.25">
      <c r="A177" s="22"/>
    </row>
    <row r="178" spans="1:8" ht="21" x14ac:dyDescent="0.25">
      <c r="A178" s="22" t="s">
        <v>174</v>
      </c>
    </row>
    <row r="179" spans="1:8" ht="21" x14ac:dyDescent="0.25">
      <c r="A179" s="104" t="s">
        <v>10</v>
      </c>
      <c r="B179" s="104"/>
      <c r="C179" s="104"/>
      <c r="D179" s="104"/>
      <c r="E179" s="105" t="s">
        <v>125</v>
      </c>
      <c r="F179" s="106"/>
      <c r="G179" s="107"/>
    </row>
    <row r="180" spans="1:8" ht="21" x14ac:dyDescent="0.25">
      <c r="A180" s="104"/>
      <c r="B180" s="104"/>
      <c r="C180" s="104"/>
      <c r="D180" s="104"/>
      <c r="E180" s="70" t="s">
        <v>100</v>
      </c>
      <c r="F180" s="70" t="s">
        <v>101</v>
      </c>
      <c r="G180" s="70" t="s">
        <v>102</v>
      </c>
    </row>
    <row r="181" spans="1:8" ht="22.5" customHeight="1" x14ac:dyDescent="0.25">
      <c r="A181" s="68" t="s">
        <v>116</v>
      </c>
      <c r="B181" s="68"/>
      <c r="C181" s="68"/>
      <c r="D181" s="68"/>
      <c r="E181" s="69">
        <f>E131</f>
        <v>1</v>
      </c>
      <c r="F181" s="69">
        <f t="shared" ref="F181:G181" si="6">F131</f>
        <v>0</v>
      </c>
      <c r="G181" s="69">
        <f t="shared" si="6"/>
        <v>0</v>
      </c>
    </row>
    <row r="182" spans="1:8" ht="20.25" customHeight="1" x14ac:dyDescent="0.25">
      <c r="A182" s="68" t="s">
        <v>186</v>
      </c>
      <c r="B182" s="68"/>
      <c r="C182" s="68"/>
      <c r="D182" s="68"/>
      <c r="E182" s="109">
        <f>E100</f>
        <v>0</v>
      </c>
      <c r="F182" s="109">
        <f t="shared" ref="F182:G182" si="7">F100</f>
        <v>0</v>
      </c>
      <c r="G182" s="109">
        <f t="shared" si="7"/>
        <v>0</v>
      </c>
      <c r="H182" s="125"/>
    </row>
    <row r="183" spans="1:8" ht="21" x14ac:dyDescent="0.25">
      <c r="A183" s="68" t="s">
        <v>117</v>
      </c>
      <c r="B183" s="68"/>
      <c r="C183" s="68"/>
      <c r="D183" s="68"/>
      <c r="E183" s="69"/>
      <c r="F183" s="69"/>
      <c r="G183" s="69"/>
      <c r="H183" s="48"/>
    </row>
    <row r="184" spans="1:8" ht="24.75" customHeight="1" x14ac:dyDescent="0.25">
      <c r="A184" s="68" t="s">
        <v>118</v>
      </c>
      <c r="B184" s="68"/>
      <c r="C184" s="68"/>
      <c r="D184" s="68"/>
      <c r="E184" s="69">
        <f>E152</f>
        <v>0</v>
      </c>
      <c r="F184" s="69">
        <f t="shared" ref="F184:G184" si="8">F152</f>
        <v>0</v>
      </c>
      <c r="G184" s="69">
        <f t="shared" si="8"/>
        <v>0</v>
      </c>
      <c r="H184" s="48"/>
    </row>
    <row r="185" spans="1:8" ht="21" x14ac:dyDescent="0.25">
      <c r="A185" s="68" t="s">
        <v>119</v>
      </c>
      <c r="B185" s="68"/>
      <c r="C185" s="68"/>
      <c r="D185" s="68"/>
      <c r="E185" s="69">
        <f>E115</f>
        <v>0</v>
      </c>
      <c r="F185" s="69">
        <f t="shared" ref="F185:G185" si="9">F115</f>
        <v>0</v>
      </c>
      <c r="G185" s="69">
        <f t="shared" si="9"/>
        <v>0</v>
      </c>
      <c r="H185" s="48"/>
    </row>
    <row r="186" spans="1:8" ht="21" x14ac:dyDescent="0.25">
      <c r="A186" s="68" t="s">
        <v>120</v>
      </c>
      <c r="B186" s="68"/>
      <c r="C186" s="68"/>
      <c r="D186" s="68"/>
      <c r="E186" s="69">
        <f>E165</f>
        <v>0</v>
      </c>
      <c r="F186" s="69">
        <f t="shared" ref="F186:G186" si="10">F165</f>
        <v>0</v>
      </c>
      <c r="G186" s="69">
        <f t="shared" si="10"/>
        <v>0</v>
      </c>
      <c r="H186" s="48"/>
    </row>
    <row r="187" spans="1:8" ht="21" x14ac:dyDescent="0.25">
      <c r="A187" s="68" t="s">
        <v>121</v>
      </c>
      <c r="B187" s="68"/>
      <c r="C187" s="68"/>
      <c r="D187" s="68"/>
      <c r="E187" s="69">
        <f>F64</f>
        <v>0</v>
      </c>
      <c r="F187" s="69">
        <f t="shared" ref="F187:G187" si="11">G64</f>
        <v>0</v>
      </c>
      <c r="G187" s="69">
        <f t="shared" si="11"/>
        <v>0</v>
      </c>
      <c r="H187" s="48"/>
    </row>
    <row r="188" spans="1:8" ht="29.25" customHeight="1" x14ac:dyDescent="0.25">
      <c r="A188" s="68" t="s">
        <v>122</v>
      </c>
      <c r="B188" s="68"/>
      <c r="C188" s="68"/>
      <c r="D188" s="68"/>
      <c r="E188" s="69">
        <f>F81</f>
        <v>0</v>
      </c>
      <c r="F188" s="69">
        <f t="shared" ref="F188:G188" si="12">G81</f>
        <v>0</v>
      </c>
      <c r="G188" s="69">
        <f t="shared" si="12"/>
        <v>0</v>
      </c>
      <c r="H188" s="48"/>
    </row>
    <row r="189" spans="1:8" ht="21" x14ac:dyDescent="0.25">
      <c r="A189" s="68" t="s">
        <v>123</v>
      </c>
      <c r="B189" s="68"/>
      <c r="C189" s="68"/>
      <c r="D189" s="68"/>
      <c r="E189" s="69">
        <f>E158</f>
        <v>0</v>
      </c>
      <c r="F189" s="69">
        <f t="shared" ref="F189:G189" si="13">F158</f>
        <v>0</v>
      </c>
      <c r="G189" s="69">
        <f t="shared" si="13"/>
        <v>0</v>
      </c>
      <c r="H189" s="48"/>
    </row>
    <row r="190" spans="1:8" ht="21" x14ac:dyDescent="0.25">
      <c r="A190" s="68" t="s">
        <v>62</v>
      </c>
      <c r="B190" s="68"/>
      <c r="C190" s="68"/>
      <c r="D190" s="68"/>
      <c r="E190" s="108">
        <f>SUM(E181:E189)*0.05</f>
        <v>0.05</v>
      </c>
      <c r="F190" s="108">
        <f t="shared" ref="F190:G190" si="14">SUM(F181:F189)*0.05</f>
        <v>0</v>
      </c>
      <c r="G190" s="108">
        <f t="shared" si="14"/>
        <v>0</v>
      </c>
      <c r="H190" s="126"/>
    </row>
    <row r="191" spans="1:8" ht="21" customHeight="1" x14ac:dyDescent="0.25">
      <c r="A191" s="68" t="s">
        <v>182</v>
      </c>
      <c r="B191" s="68"/>
      <c r="C191" s="68"/>
      <c r="D191" s="68"/>
      <c r="E191" s="69">
        <f>C195*B196</f>
        <v>0</v>
      </c>
      <c r="F191" s="69"/>
      <c r="G191" s="69"/>
      <c r="H191" s="48"/>
    </row>
    <row r="192" spans="1:8" ht="21" x14ac:dyDescent="0.25">
      <c r="A192" s="68" t="s">
        <v>126</v>
      </c>
      <c r="B192" s="68"/>
      <c r="C192" s="68"/>
      <c r="D192" s="68"/>
      <c r="E192" s="108">
        <f>E176</f>
        <v>0</v>
      </c>
      <c r="F192" s="108">
        <f t="shared" ref="F192:G192" si="15">F176</f>
        <v>0</v>
      </c>
      <c r="G192" s="108">
        <f t="shared" si="15"/>
        <v>0</v>
      </c>
      <c r="H192" s="126"/>
    </row>
    <row r="193" spans="1:8" ht="21" x14ac:dyDescent="0.25">
      <c r="A193" s="68" t="s">
        <v>124</v>
      </c>
      <c r="B193" s="68"/>
      <c r="C193" s="68"/>
      <c r="D193" s="68"/>
      <c r="E193" s="109">
        <f>SUM(E181:E192)</f>
        <v>1.05</v>
      </c>
      <c r="F193" s="109">
        <f t="shared" ref="F193:G193" si="16">SUM(F181:F192)</f>
        <v>0</v>
      </c>
      <c r="G193" s="109">
        <f t="shared" si="16"/>
        <v>0</v>
      </c>
      <c r="H193" s="125"/>
    </row>
    <row r="194" spans="1:8" ht="15.75" x14ac:dyDescent="0.25">
      <c r="A194" s="22"/>
    </row>
    <row r="195" spans="1:8" ht="19.5" x14ac:dyDescent="0.25">
      <c r="A195" s="110" t="s">
        <v>127</v>
      </c>
      <c r="C195" s="122"/>
      <c r="D195" s="110" t="s">
        <v>128</v>
      </c>
    </row>
    <row r="196" spans="1:8" ht="19.5" x14ac:dyDescent="0.25">
      <c r="A196" s="110" t="s">
        <v>129</v>
      </c>
      <c r="B196" s="123">
        <v>0.1</v>
      </c>
    </row>
  </sheetData>
  <mergeCells count="140">
    <mergeCell ref="F74:H74"/>
    <mergeCell ref="F59:H59"/>
    <mergeCell ref="D59:D60"/>
    <mergeCell ref="E59:E60"/>
    <mergeCell ref="B44:D44"/>
    <mergeCell ref="A114:D114"/>
    <mergeCell ref="A115:D115"/>
    <mergeCell ref="D92:D93"/>
    <mergeCell ref="C92:C93"/>
    <mergeCell ref="A92:B93"/>
    <mergeCell ref="E92:G92"/>
    <mergeCell ref="A152:D152"/>
    <mergeCell ref="A125:D126"/>
    <mergeCell ref="E125:G125"/>
    <mergeCell ref="A127:D127"/>
    <mergeCell ref="A128:D128"/>
    <mergeCell ref="A129:D129"/>
    <mergeCell ref="A130:D130"/>
    <mergeCell ref="A131:D131"/>
    <mergeCell ref="A99:B99"/>
    <mergeCell ref="A162:D163"/>
    <mergeCell ref="A164:D164"/>
    <mergeCell ref="A158:D158"/>
    <mergeCell ref="A156:D157"/>
    <mergeCell ref="A148:D148"/>
    <mergeCell ref="A149:D149"/>
    <mergeCell ref="A170:C170"/>
    <mergeCell ref="A171:C171"/>
    <mergeCell ref="A172:C172"/>
    <mergeCell ref="A173:C173"/>
    <mergeCell ref="A174:C174"/>
    <mergeCell ref="A175:C175"/>
    <mergeCell ref="A179:D180"/>
    <mergeCell ref="A193:D193"/>
    <mergeCell ref="A187:D187"/>
    <mergeCell ref="A188:D188"/>
    <mergeCell ref="A189:D189"/>
    <mergeCell ref="A190:D190"/>
    <mergeCell ref="A191:D191"/>
    <mergeCell ref="A192:D192"/>
    <mergeCell ref="A182:D182"/>
    <mergeCell ref="A183:D183"/>
    <mergeCell ref="A184:D184"/>
    <mergeCell ref="A185:D185"/>
    <mergeCell ref="A186:D186"/>
    <mergeCell ref="E179:G179"/>
    <mergeCell ref="A181:D181"/>
    <mergeCell ref="A176:D176"/>
    <mergeCell ref="E162:G162"/>
    <mergeCell ref="D168:D169"/>
    <mergeCell ref="E168:G168"/>
    <mergeCell ref="A168:C169"/>
    <mergeCell ref="A165:D165"/>
    <mergeCell ref="E146:G146"/>
    <mergeCell ref="E156:G156"/>
    <mergeCell ref="A150:D150"/>
    <mergeCell ref="A151:D151"/>
    <mergeCell ref="A146:D147"/>
    <mergeCell ref="A121:E121"/>
    <mergeCell ref="A122:E122"/>
    <mergeCell ref="A140:E141"/>
    <mergeCell ref="A142:E142"/>
    <mergeCell ref="A143:E143"/>
    <mergeCell ref="A119:E120"/>
    <mergeCell ref="E111:G111"/>
    <mergeCell ref="A111:D112"/>
    <mergeCell ref="A113:D113"/>
    <mergeCell ref="A100:B100"/>
    <mergeCell ref="A104:E105"/>
    <mergeCell ref="A106:E106"/>
    <mergeCell ref="A107:E107"/>
    <mergeCell ref="A94:B94"/>
    <mergeCell ref="A95:B95"/>
    <mergeCell ref="A96:B96"/>
    <mergeCell ref="A97:B97"/>
    <mergeCell ref="A87:E87"/>
    <mergeCell ref="A88:E88"/>
    <mergeCell ref="A85:E86"/>
    <mergeCell ref="A98:B98"/>
    <mergeCell ref="A76:A77"/>
    <mergeCell ref="A78:A79"/>
    <mergeCell ref="B74:D75"/>
    <mergeCell ref="B76:D76"/>
    <mergeCell ref="B77:D77"/>
    <mergeCell ref="B78:D78"/>
    <mergeCell ref="B79:D79"/>
    <mergeCell ref="B80:D80"/>
    <mergeCell ref="A81:E81"/>
    <mergeCell ref="A68:E69"/>
    <mergeCell ref="A70:E70"/>
    <mergeCell ref="A71:E71"/>
    <mergeCell ref="A74:A75"/>
    <mergeCell ref="E74:E75"/>
    <mergeCell ref="B59:C60"/>
    <mergeCell ref="B61:C61"/>
    <mergeCell ref="B62:C62"/>
    <mergeCell ref="B63:C63"/>
    <mergeCell ref="A64:E64"/>
    <mergeCell ref="A59:A60"/>
    <mergeCell ref="B49:D49"/>
    <mergeCell ref="B50:D50"/>
    <mergeCell ref="B45:D45"/>
    <mergeCell ref="B46:D46"/>
    <mergeCell ref="B47:D47"/>
    <mergeCell ref="B48:D48"/>
    <mergeCell ref="B38:F38"/>
    <mergeCell ref="B39:F39"/>
    <mergeCell ref="B40:F40"/>
    <mergeCell ref="B41:F41"/>
    <mergeCell ref="B36:F37"/>
    <mergeCell ref="B33:F33"/>
    <mergeCell ref="B26:C27"/>
    <mergeCell ref="B28:C28"/>
    <mergeCell ref="B29:C29"/>
    <mergeCell ref="B30:C30"/>
    <mergeCell ref="B31:C31"/>
    <mergeCell ref="B32:C32"/>
    <mergeCell ref="B19:D19"/>
    <mergeCell ref="B20:D20"/>
    <mergeCell ref="B21:D21"/>
    <mergeCell ref="B22:D22"/>
    <mergeCell ref="D26:D27"/>
    <mergeCell ref="E26:E27"/>
    <mergeCell ref="A23:F23"/>
    <mergeCell ref="A14:A16"/>
    <mergeCell ref="A17:A19"/>
    <mergeCell ref="A20:A22"/>
    <mergeCell ref="B12:D13"/>
    <mergeCell ref="B14:D14"/>
    <mergeCell ref="B15:D15"/>
    <mergeCell ref="B16:D16"/>
    <mergeCell ref="B17:D17"/>
    <mergeCell ref="B18:D18"/>
    <mergeCell ref="A12:A13"/>
    <mergeCell ref="E12:E13"/>
    <mergeCell ref="A3:A4"/>
    <mergeCell ref="B3:D3"/>
    <mergeCell ref="E3:E4"/>
    <mergeCell ref="G3:H3"/>
    <mergeCell ref="A9:F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5"/>
  <sheetViews>
    <sheetView rightToLeft="1" tabSelected="1" topLeftCell="A69" workbookViewId="0">
      <selection activeCell="F75" sqref="F75"/>
    </sheetView>
  </sheetViews>
  <sheetFormatPr defaultRowHeight="15" x14ac:dyDescent="0.25"/>
  <cols>
    <col min="1" max="1" width="12.7109375" customWidth="1"/>
    <col min="2" max="3" width="14.28515625" customWidth="1"/>
    <col min="4" max="7" width="16.85546875" customWidth="1"/>
    <col min="9" max="9" width="15.85546875" bestFit="1" customWidth="1"/>
    <col min="11" max="11" width="12.28515625" customWidth="1"/>
    <col min="12" max="12" width="14.140625" customWidth="1"/>
    <col min="13" max="13" width="14" customWidth="1"/>
  </cols>
  <sheetData>
    <row r="1" spans="1:7" ht="21" x14ac:dyDescent="0.25">
      <c r="A1" s="22" t="s">
        <v>141</v>
      </c>
    </row>
    <row r="2" spans="1:7" ht="21" x14ac:dyDescent="0.25">
      <c r="A2" s="24" t="s">
        <v>142</v>
      </c>
    </row>
    <row r="3" spans="1:7" ht="19.5" x14ac:dyDescent="0.25">
      <c r="A3" s="24" t="s">
        <v>143</v>
      </c>
    </row>
    <row r="4" spans="1:7" ht="21" x14ac:dyDescent="0.25">
      <c r="A4" s="34" t="s">
        <v>144</v>
      </c>
    </row>
    <row r="5" spans="1:7" s="3" customFormat="1" ht="19.5" customHeight="1" x14ac:dyDescent="0.5">
      <c r="A5" s="3" t="s">
        <v>194</v>
      </c>
    </row>
    <row r="6" spans="1:7" ht="26.25" customHeight="1" x14ac:dyDescent="0.25">
      <c r="A6" s="115" t="s">
        <v>0</v>
      </c>
      <c r="B6" s="115" t="s">
        <v>133</v>
      </c>
      <c r="C6" s="115" t="s">
        <v>29</v>
      </c>
      <c r="D6" s="115" t="s">
        <v>136</v>
      </c>
      <c r="E6" s="115" t="s">
        <v>137</v>
      </c>
      <c r="F6" s="115" t="s">
        <v>138</v>
      </c>
      <c r="G6" s="115" t="s">
        <v>139</v>
      </c>
    </row>
    <row r="7" spans="1:7" ht="14.25" customHeight="1" x14ac:dyDescent="0.25">
      <c r="A7" s="68" t="s">
        <v>4</v>
      </c>
      <c r="B7" s="68" t="s">
        <v>4</v>
      </c>
      <c r="C7" s="69">
        <v>1</v>
      </c>
      <c r="D7" s="47">
        <v>1</v>
      </c>
      <c r="E7" s="47" t="s">
        <v>140</v>
      </c>
      <c r="F7" s="47"/>
      <c r="G7" s="47"/>
    </row>
    <row r="8" spans="1:7" ht="14.25" customHeight="1" x14ac:dyDescent="0.25">
      <c r="A8" s="68"/>
      <c r="B8" s="68"/>
      <c r="C8" s="69">
        <v>2</v>
      </c>
      <c r="D8" s="47"/>
      <c r="E8" s="47"/>
      <c r="F8" s="47"/>
      <c r="G8" s="47"/>
    </row>
    <row r="9" spans="1:7" ht="14.25" customHeight="1" x14ac:dyDescent="0.25">
      <c r="A9" s="68"/>
      <c r="B9" s="68"/>
      <c r="C9" s="69">
        <v>3</v>
      </c>
      <c r="D9" s="47"/>
      <c r="E9" s="47"/>
      <c r="F9" s="47"/>
      <c r="G9" s="47"/>
    </row>
    <row r="10" spans="1:7" ht="14.25" customHeight="1" x14ac:dyDescent="0.25">
      <c r="A10" s="68"/>
      <c r="B10" s="68" t="s">
        <v>5</v>
      </c>
      <c r="C10" s="69">
        <v>1</v>
      </c>
      <c r="D10" s="47"/>
      <c r="E10" s="47"/>
      <c r="F10" s="47"/>
      <c r="G10" s="47"/>
    </row>
    <row r="11" spans="1:7" ht="14.25" customHeight="1" x14ac:dyDescent="0.25">
      <c r="A11" s="68"/>
      <c r="B11" s="68"/>
      <c r="C11" s="69">
        <v>2</v>
      </c>
      <c r="D11" s="47"/>
      <c r="E11" s="47"/>
      <c r="F11" s="47"/>
      <c r="G11" s="47"/>
    </row>
    <row r="12" spans="1:7" ht="14.25" customHeight="1" x14ac:dyDescent="0.25">
      <c r="A12" s="68"/>
      <c r="B12" s="68"/>
      <c r="C12" s="69">
        <v>3</v>
      </c>
      <c r="D12" s="47"/>
      <c r="E12" s="47"/>
      <c r="F12" s="47"/>
      <c r="G12" s="47"/>
    </row>
    <row r="13" spans="1:7" ht="14.25" customHeight="1" x14ac:dyDescent="0.25">
      <c r="A13" s="68"/>
      <c r="B13" s="68" t="s">
        <v>6</v>
      </c>
      <c r="C13" s="69">
        <v>1</v>
      </c>
      <c r="D13" s="47"/>
      <c r="E13" s="47"/>
      <c r="F13" s="47"/>
      <c r="G13" s="47"/>
    </row>
    <row r="14" spans="1:7" ht="14.25" customHeight="1" x14ac:dyDescent="0.25">
      <c r="A14" s="68"/>
      <c r="B14" s="68"/>
      <c r="C14" s="69">
        <v>2</v>
      </c>
      <c r="D14" s="47"/>
      <c r="E14" s="47"/>
      <c r="F14" s="47"/>
      <c r="G14" s="47"/>
    </row>
    <row r="15" spans="1:7" ht="14.25" customHeight="1" x14ac:dyDescent="0.25">
      <c r="A15" s="68"/>
      <c r="B15" s="68"/>
      <c r="C15" s="69">
        <v>3</v>
      </c>
      <c r="D15" s="47"/>
      <c r="E15" s="47"/>
      <c r="F15" s="47"/>
      <c r="G15" s="47"/>
    </row>
    <row r="16" spans="1:7" ht="14.25" customHeight="1" x14ac:dyDescent="0.25">
      <c r="A16" s="68"/>
      <c r="B16" s="68" t="s">
        <v>134</v>
      </c>
      <c r="C16" s="69">
        <v>1</v>
      </c>
      <c r="D16" s="47"/>
      <c r="E16" s="47"/>
      <c r="F16" s="47"/>
      <c r="G16" s="47"/>
    </row>
    <row r="17" spans="1:7" ht="14.25" customHeight="1" x14ac:dyDescent="0.25">
      <c r="A17" s="68"/>
      <c r="B17" s="68"/>
      <c r="C17" s="69">
        <v>2</v>
      </c>
      <c r="D17" s="47"/>
      <c r="E17" s="47"/>
      <c r="F17" s="47"/>
      <c r="G17" s="47"/>
    </row>
    <row r="18" spans="1:7" ht="14.25" customHeight="1" x14ac:dyDescent="0.25">
      <c r="A18" s="68"/>
      <c r="B18" s="68"/>
      <c r="C18" s="69">
        <v>3</v>
      </c>
      <c r="D18" s="47"/>
      <c r="E18" s="47"/>
      <c r="F18" s="47"/>
      <c r="G18" s="47"/>
    </row>
    <row r="19" spans="1:7" ht="14.25" customHeight="1" x14ac:dyDescent="0.25">
      <c r="A19" s="111" t="s">
        <v>130</v>
      </c>
      <c r="B19" s="111"/>
      <c r="C19" s="111"/>
      <c r="D19" s="139">
        <f>SUM(D7:D18)</f>
        <v>1</v>
      </c>
      <c r="E19" s="139">
        <f>SUM(E7:E18)</f>
        <v>0</v>
      </c>
      <c r="F19" s="139">
        <f>SUM(F7:F18)</f>
        <v>0</v>
      </c>
      <c r="G19" s="139"/>
    </row>
    <row r="20" spans="1:7" ht="14.25" customHeight="1" x14ac:dyDescent="0.25">
      <c r="A20" s="68" t="s">
        <v>5</v>
      </c>
      <c r="B20" s="69" t="s">
        <v>4</v>
      </c>
      <c r="C20" s="69" t="s">
        <v>135</v>
      </c>
      <c r="D20" s="47">
        <v>1</v>
      </c>
      <c r="E20" s="47"/>
      <c r="F20" s="47"/>
      <c r="G20" s="47"/>
    </row>
    <row r="21" spans="1:7" ht="14.25" customHeight="1" x14ac:dyDescent="0.25">
      <c r="A21" s="68"/>
      <c r="B21" s="69" t="s">
        <v>5</v>
      </c>
      <c r="C21" s="69" t="s">
        <v>135</v>
      </c>
      <c r="D21" s="47"/>
      <c r="E21" s="47"/>
      <c r="F21" s="47"/>
      <c r="G21" s="47"/>
    </row>
    <row r="22" spans="1:7" ht="14.25" customHeight="1" x14ac:dyDescent="0.25">
      <c r="A22" s="68"/>
      <c r="B22" s="69" t="s">
        <v>6</v>
      </c>
      <c r="C22" s="69" t="s">
        <v>135</v>
      </c>
      <c r="D22" s="47"/>
      <c r="E22" s="47"/>
      <c r="F22" s="47"/>
      <c r="G22" s="47"/>
    </row>
    <row r="23" spans="1:7" ht="14.25" customHeight="1" x14ac:dyDescent="0.25">
      <c r="A23" s="68"/>
      <c r="B23" s="69" t="s">
        <v>134</v>
      </c>
      <c r="C23" s="69" t="s">
        <v>135</v>
      </c>
      <c r="D23" s="47"/>
      <c r="E23" s="47"/>
      <c r="F23" s="47"/>
      <c r="G23" s="47"/>
    </row>
    <row r="24" spans="1:7" ht="14.25" customHeight="1" x14ac:dyDescent="0.25">
      <c r="A24" s="111" t="s">
        <v>131</v>
      </c>
      <c r="B24" s="111"/>
      <c r="C24" s="111"/>
      <c r="D24" s="139">
        <f>SUM(D20:D23)</f>
        <v>1</v>
      </c>
      <c r="E24" s="139">
        <f>SUM(E20:E23)</f>
        <v>0</v>
      </c>
      <c r="F24" s="139">
        <f>SUM(F20:F23)</f>
        <v>0</v>
      </c>
      <c r="G24" s="139"/>
    </row>
    <row r="25" spans="1:7" ht="14.25" customHeight="1" x14ac:dyDescent="0.25">
      <c r="A25" s="68" t="s">
        <v>6</v>
      </c>
      <c r="B25" s="69" t="s">
        <v>4</v>
      </c>
      <c r="C25" s="69" t="s">
        <v>135</v>
      </c>
      <c r="D25" s="47">
        <v>1</v>
      </c>
      <c r="E25" s="47"/>
      <c r="F25" s="47"/>
      <c r="G25" s="47"/>
    </row>
    <row r="26" spans="1:7" ht="14.25" customHeight="1" x14ac:dyDescent="0.25">
      <c r="A26" s="68"/>
      <c r="B26" s="69" t="s">
        <v>5</v>
      </c>
      <c r="C26" s="69" t="s">
        <v>135</v>
      </c>
      <c r="D26" s="47"/>
      <c r="E26" s="47"/>
      <c r="F26" s="47"/>
      <c r="G26" s="47"/>
    </row>
    <row r="27" spans="1:7" ht="14.25" customHeight="1" x14ac:dyDescent="0.25">
      <c r="A27" s="68"/>
      <c r="B27" s="69" t="s">
        <v>6</v>
      </c>
      <c r="C27" s="69" t="s">
        <v>135</v>
      </c>
      <c r="D27" s="47"/>
      <c r="E27" s="47"/>
      <c r="F27" s="47"/>
      <c r="G27" s="47"/>
    </row>
    <row r="28" spans="1:7" ht="14.25" customHeight="1" x14ac:dyDescent="0.25">
      <c r="A28" s="68"/>
      <c r="B28" s="69" t="s">
        <v>134</v>
      </c>
      <c r="C28" s="69" t="s">
        <v>135</v>
      </c>
      <c r="D28" s="47"/>
      <c r="E28" s="47"/>
      <c r="F28" s="47"/>
      <c r="G28" s="47"/>
    </row>
    <row r="29" spans="1:7" ht="14.25" customHeight="1" x14ac:dyDescent="0.25">
      <c r="A29" s="111" t="s">
        <v>132</v>
      </c>
      <c r="B29" s="111"/>
      <c r="C29" s="111"/>
      <c r="D29" s="139">
        <f>SUM(D25:D28)</f>
        <v>1</v>
      </c>
      <c r="E29" s="139">
        <f>SUM(E25:E28)</f>
        <v>0</v>
      </c>
      <c r="F29" s="139">
        <f>SUM(F25:F28)</f>
        <v>0</v>
      </c>
      <c r="G29" s="139"/>
    </row>
    <row r="33" spans="1:8" ht="19.5" x14ac:dyDescent="0.5">
      <c r="A33" s="3" t="s">
        <v>190</v>
      </c>
      <c r="B33" s="3"/>
      <c r="C33" s="3"/>
      <c r="E33" s="3"/>
      <c r="F33" s="3"/>
      <c r="G33" s="3"/>
    </row>
    <row r="34" spans="1:8" ht="34.5" customHeight="1" x14ac:dyDescent="0.25">
      <c r="A34" s="115" t="s">
        <v>0</v>
      </c>
      <c r="B34" s="115" t="s">
        <v>133</v>
      </c>
      <c r="C34" s="115" t="s">
        <v>29</v>
      </c>
      <c r="D34" s="138" t="s">
        <v>191</v>
      </c>
      <c r="E34" s="138" t="s">
        <v>138</v>
      </c>
      <c r="F34" s="115" t="s">
        <v>192</v>
      </c>
      <c r="G34" s="115" t="s">
        <v>193</v>
      </c>
      <c r="H34" s="143" t="s">
        <v>196</v>
      </c>
    </row>
    <row r="35" spans="1:8" ht="14.25" customHeight="1" x14ac:dyDescent="0.25">
      <c r="A35" s="115" t="s">
        <v>195</v>
      </c>
      <c r="B35" s="142" t="s">
        <v>135</v>
      </c>
      <c r="C35" s="142" t="s">
        <v>135</v>
      </c>
      <c r="D35" s="142"/>
      <c r="E35" s="142" t="s">
        <v>135</v>
      </c>
      <c r="F35" s="142" t="s">
        <v>135</v>
      </c>
      <c r="G35" s="142"/>
      <c r="H35" s="77"/>
    </row>
    <row r="36" spans="1:8" ht="14.25" customHeight="1" x14ac:dyDescent="0.25">
      <c r="A36" s="68" t="s">
        <v>4</v>
      </c>
      <c r="B36" s="68" t="s">
        <v>4</v>
      </c>
      <c r="C36" s="69">
        <v>1</v>
      </c>
      <c r="D36" s="140">
        <v>2</v>
      </c>
      <c r="E36" s="140">
        <f>F7</f>
        <v>0</v>
      </c>
      <c r="F36" s="141">
        <f>D7*('جداول هزینه'!E$193/'صورت های مالی'!D$19)</f>
        <v>1.05</v>
      </c>
      <c r="G36" s="141">
        <f>D36+E36-F36</f>
        <v>0.95</v>
      </c>
      <c r="H36" s="77">
        <f>G36</f>
        <v>0.95</v>
      </c>
    </row>
    <row r="37" spans="1:8" ht="14.25" customHeight="1" x14ac:dyDescent="0.25">
      <c r="A37" s="68"/>
      <c r="B37" s="68"/>
      <c r="C37" s="69">
        <v>2</v>
      </c>
      <c r="D37" s="140"/>
      <c r="E37" s="140">
        <f>F8</f>
        <v>0</v>
      </c>
      <c r="F37" s="141">
        <f>D8*('جداول هزینه'!E$193/'صورت های مالی'!D$19)</f>
        <v>0</v>
      </c>
      <c r="G37" s="141">
        <f>D37+E37-F37</f>
        <v>0</v>
      </c>
      <c r="H37" s="77">
        <f>G37+H36</f>
        <v>0.95</v>
      </c>
    </row>
    <row r="38" spans="1:8" ht="14.25" customHeight="1" x14ac:dyDescent="0.25">
      <c r="A38" s="68"/>
      <c r="B38" s="68"/>
      <c r="C38" s="69">
        <v>3</v>
      </c>
      <c r="D38" s="140"/>
      <c r="E38" s="140">
        <f>F9</f>
        <v>0</v>
      </c>
      <c r="F38" s="141">
        <f>D9*('جداول هزینه'!E$193/'صورت های مالی'!D$19)</f>
        <v>0</v>
      </c>
      <c r="G38" s="141">
        <f>D38+E38-F38</f>
        <v>0</v>
      </c>
      <c r="H38" s="77">
        <f>G38+H37</f>
        <v>0.95</v>
      </c>
    </row>
    <row r="39" spans="1:8" ht="14.25" customHeight="1" x14ac:dyDescent="0.25">
      <c r="A39" s="68"/>
      <c r="B39" s="68" t="s">
        <v>5</v>
      </c>
      <c r="C39" s="69">
        <v>1</v>
      </c>
      <c r="D39" s="140"/>
      <c r="E39" s="140">
        <f>F10</f>
        <v>0</v>
      </c>
      <c r="F39" s="141">
        <f>D10*('جداول هزینه'!E$193/'صورت های مالی'!D$19)</f>
        <v>0</v>
      </c>
      <c r="G39" s="141">
        <f>D39+E39-F39</f>
        <v>0</v>
      </c>
      <c r="H39" s="77">
        <f>G39+H38</f>
        <v>0.95</v>
      </c>
    </row>
    <row r="40" spans="1:8" ht="14.25" customHeight="1" x14ac:dyDescent="0.25">
      <c r="A40" s="68"/>
      <c r="B40" s="68"/>
      <c r="C40" s="69">
        <v>2</v>
      </c>
      <c r="D40" s="140"/>
      <c r="E40" s="140">
        <f>F11</f>
        <v>0</v>
      </c>
      <c r="F40" s="141">
        <f>D11*('جداول هزینه'!E$193/'صورت های مالی'!D$19)</f>
        <v>0</v>
      </c>
      <c r="G40" s="141">
        <f>D40+E40-F40</f>
        <v>0</v>
      </c>
      <c r="H40" s="77">
        <f>G40+H39</f>
        <v>0.95</v>
      </c>
    </row>
    <row r="41" spans="1:8" ht="14.25" customHeight="1" x14ac:dyDescent="0.25">
      <c r="A41" s="68"/>
      <c r="B41" s="68"/>
      <c r="C41" s="69">
        <v>3</v>
      </c>
      <c r="D41" s="140"/>
      <c r="E41" s="140">
        <f>F12</f>
        <v>0</v>
      </c>
      <c r="F41" s="141">
        <f>D12*('جداول هزینه'!E$193/'صورت های مالی'!D$19)</f>
        <v>0</v>
      </c>
      <c r="G41" s="141">
        <f>D41+E41-F41</f>
        <v>0</v>
      </c>
      <c r="H41" s="77">
        <f>G41+H40</f>
        <v>0.95</v>
      </c>
    </row>
    <row r="42" spans="1:8" ht="14.25" customHeight="1" x14ac:dyDescent="0.25">
      <c r="A42" s="68"/>
      <c r="B42" s="68" t="s">
        <v>6</v>
      </c>
      <c r="C42" s="69">
        <v>1</v>
      </c>
      <c r="D42" s="140"/>
      <c r="E42" s="140">
        <f>F13</f>
        <v>0</v>
      </c>
      <c r="F42" s="141">
        <f>D13*('جداول هزینه'!E$193/'صورت های مالی'!D$19)</f>
        <v>0</v>
      </c>
      <c r="G42" s="141">
        <f>D42+E42-F42</f>
        <v>0</v>
      </c>
      <c r="H42" s="77">
        <f>G42+H41</f>
        <v>0.95</v>
      </c>
    </row>
    <row r="43" spans="1:8" ht="14.25" customHeight="1" x14ac:dyDescent="0.25">
      <c r="A43" s="68"/>
      <c r="B43" s="68"/>
      <c r="C43" s="69">
        <v>2</v>
      </c>
      <c r="D43" s="140"/>
      <c r="E43" s="140">
        <f>F14</f>
        <v>0</v>
      </c>
      <c r="F43" s="141">
        <f>D14*('جداول هزینه'!E$193/'صورت های مالی'!D$19)</f>
        <v>0</v>
      </c>
      <c r="G43" s="141">
        <f>D43+E43-F43</f>
        <v>0</v>
      </c>
      <c r="H43" s="77">
        <f>G43+H42</f>
        <v>0.95</v>
      </c>
    </row>
    <row r="44" spans="1:8" ht="14.25" customHeight="1" x14ac:dyDescent="0.25">
      <c r="A44" s="68"/>
      <c r="B44" s="68"/>
      <c r="C44" s="69">
        <v>3</v>
      </c>
      <c r="D44" s="140"/>
      <c r="E44" s="140">
        <f>F15</f>
        <v>0</v>
      </c>
      <c r="F44" s="141">
        <f>D15*('جداول هزینه'!E$193/'صورت های مالی'!D$19)</f>
        <v>0</v>
      </c>
      <c r="G44" s="141">
        <f>D44+E44-F44</f>
        <v>0</v>
      </c>
      <c r="H44" s="77">
        <f>G44+H43</f>
        <v>0.95</v>
      </c>
    </row>
    <row r="45" spans="1:8" ht="14.25" customHeight="1" x14ac:dyDescent="0.25">
      <c r="A45" s="68"/>
      <c r="B45" s="68" t="s">
        <v>134</v>
      </c>
      <c r="C45" s="69">
        <v>1</v>
      </c>
      <c r="D45" s="140"/>
      <c r="E45" s="140">
        <f>F16</f>
        <v>0</v>
      </c>
      <c r="F45" s="141">
        <f>D16*('جداول هزینه'!E$193/'صورت های مالی'!D$19)</f>
        <v>0</v>
      </c>
      <c r="G45" s="141">
        <f>D45+E45-F45</f>
        <v>0</v>
      </c>
      <c r="H45" s="77">
        <f>G45+H44</f>
        <v>0.95</v>
      </c>
    </row>
    <row r="46" spans="1:8" ht="14.25" customHeight="1" x14ac:dyDescent="0.25">
      <c r="A46" s="68"/>
      <c r="B46" s="68"/>
      <c r="C46" s="69">
        <v>2</v>
      </c>
      <c r="D46" s="140"/>
      <c r="E46" s="140">
        <f>F17</f>
        <v>0</v>
      </c>
      <c r="F46" s="141">
        <f>D17*('جداول هزینه'!E$193/'صورت های مالی'!D$19)</f>
        <v>0</v>
      </c>
      <c r="G46" s="141">
        <f>D46+E46-F46</f>
        <v>0</v>
      </c>
      <c r="H46" s="77">
        <f>G46+H45</f>
        <v>0.95</v>
      </c>
    </row>
    <row r="47" spans="1:8" ht="14.25" customHeight="1" thickBot="1" x14ac:dyDescent="0.3">
      <c r="A47" s="148"/>
      <c r="B47" s="148"/>
      <c r="C47" s="149">
        <v>3</v>
      </c>
      <c r="D47" s="150"/>
      <c r="E47" s="150">
        <f>F18</f>
        <v>0</v>
      </c>
      <c r="F47" s="151">
        <f>D18*('جداول هزینه'!E$193/'صورت های مالی'!D$19)</f>
        <v>0</v>
      </c>
      <c r="G47" s="151">
        <f>D47+E47-F47</f>
        <v>0</v>
      </c>
      <c r="H47" s="152">
        <f>G47+H46</f>
        <v>0.95</v>
      </c>
    </row>
    <row r="48" spans="1:8" ht="14.25" customHeight="1" x14ac:dyDescent="0.25">
      <c r="A48" s="144" t="s">
        <v>5</v>
      </c>
      <c r="B48" s="145" t="s">
        <v>4</v>
      </c>
      <c r="C48" s="145" t="s">
        <v>135</v>
      </c>
      <c r="D48" s="146"/>
      <c r="E48" s="146">
        <f>F20</f>
        <v>0</v>
      </c>
      <c r="F48" s="147">
        <f>D20*('جداول هزینه'!F$193/'صورت های مالی'!D$24)</f>
        <v>0</v>
      </c>
      <c r="G48" s="147">
        <f>D48+E48-F48</f>
        <v>0</v>
      </c>
      <c r="H48" s="90">
        <f>G48+H47</f>
        <v>0.95</v>
      </c>
    </row>
    <row r="49" spans="1:8" ht="14.25" customHeight="1" x14ac:dyDescent="0.25">
      <c r="A49" s="68"/>
      <c r="B49" s="69" t="s">
        <v>5</v>
      </c>
      <c r="C49" s="69" t="s">
        <v>135</v>
      </c>
      <c r="D49" s="140"/>
      <c r="E49" s="140">
        <f>F21</f>
        <v>0</v>
      </c>
      <c r="F49" s="141">
        <f>D21*('جداول هزینه'!F$193/'صورت های مالی'!D$24)</f>
        <v>0</v>
      </c>
      <c r="G49" s="141">
        <f>D49+E49-F49</f>
        <v>0</v>
      </c>
      <c r="H49" s="77">
        <f>G49+H48</f>
        <v>0.95</v>
      </c>
    </row>
    <row r="50" spans="1:8" ht="14.25" customHeight="1" x14ac:dyDescent="0.25">
      <c r="A50" s="68"/>
      <c r="B50" s="69" t="s">
        <v>6</v>
      </c>
      <c r="C50" s="69" t="s">
        <v>135</v>
      </c>
      <c r="D50" s="140"/>
      <c r="E50" s="140">
        <f>F22</f>
        <v>0</v>
      </c>
      <c r="F50" s="141">
        <f>D22*('جداول هزینه'!F$193/'صورت های مالی'!D$24)</f>
        <v>0</v>
      </c>
      <c r="G50" s="141">
        <f>D50+E50-F50</f>
        <v>0</v>
      </c>
      <c r="H50" s="77">
        <f>G50+H49</f>
        <v>0.95</v>
      </c>
    </row>
    <row r="51" spans="1:8" ht="14.25" customHeight="1" thickBot="1" x14ac:dyDescent="0.3">
      <c r="A51" s="148"/>
      <c r="B51" s="149" t="s">
        <v>134</v>
      </c>
      <c r="C51" s="149" t="s">
        <v>135</v>
      </c>
      <c r="D51" s="150"/>
      <c r="E51" s="150">
        <f>F23</f>
        <v>0</v>
      </c>
      <c r="F51" s="151">
        <f>D23*('جداول هزینه'!F$193/'صورت های مالی'!D$24)</f>
        <v>0</v>
      </c>
      <c r="G51" s="151">
        <f>D51+E51-F51</f>
        <v>0</v>
      </c>
      <c r="H51" s="152">
        <f>G51+H50</f>
        <v>0.95</v>
      </c>
    </row>
    <row r="52" spans="1:8" ht="14.25" customHeight="1" x14ac:dyDescent="0.25">
      <c r="A52" s="153" t="s">
        <v>6</v>
      </c>
      <c r="B52" s="154" t="s">
        <v>4</v>
      </c>
      <c r="C52" s="154" t="s">
        <v>135</v>
      </c>
      <c r="D52" s="155"/>
      <c r="E52" s="155">
        <f>F25</f>
        <v>0</v>
      </c>
      <c r="F52" s="156">
        <f>D25*('جداول هزینه'!G$193/'صورت های مالی'!D$29)</f>
        <v>0</v>
      </c>
      <c r="G52" s="156">
        <f>D52+E52-F52</f>
        <v>0</v>
      </c>
      <c r="H52" s="157">
        <f>G52+H51</f>
        <v>0.95</v>
      </c>
    </row>
    <row r="53" spans="1:8" ht="14.25" customHeight="1" x14ac:dyDescent="0.25">
      <c r="A53" s="68"/>
      <c r="B53" s="69" t="s">
        <v>5</v>
      </c>
      <c r="C53" s="69" t="s">
        <v>135</v>
      </c>
      <c r="D53" s="140"/>
      <c r="E53" s="140">
        <f>F26</f>
        <v>0</v>
      </c>
      <c r="F53" s="141">
        <f>D26*('جداول هزینه'!G$193/'صورت های مالی'!D$29)</f>
        <v>0</v>
      </c>
      <c r="G53" s="141">
        <f>D53+E53-F53</f>
        <v>0</v>
      </c>
      <c r="H53" s="77">
        <f>G53+H52</f>
        <v>0.95</v>
      </c>
    </row>
    <row r="54" spans="1:8" ht="14.25" customHeight="1" x14ac:dyDescent="0.25">
      <c r="A54" s="68"/>
      <c r="B54" s="69" t="s">
        <v>6</v>
      </c>
      <c r="C54" s="69" t="s">
        <v>135</v>
      </c>
      <c r="D54" s="140"/>
      <c r="E54" s="140">
        <f>F27</f>
        <v>0</v>
      </c>
      <c r="F54" s="141">
        <f>D27*('جداول هزینه'!G$193/'صورت های مالی'!D$29)</f>
        <v>0</v>
      </c>
      <c r="G54" s="141">
        <f>D54+E54-F54</f>
        <v>0</v>
      </c>
      <c r="H54" s="77">
        <f>G54+H53</f>
        <v>0.95</v>
      </c>
    </row>
    <row r="55" spans="1:8" ht="14.25" customHeight="1" thickBot="1" x14ac:dyDescent="0.3">
      <c r="A55" s="148"/>
      <c r="B55" s="149" t="s">
        <v>134</v>
      </c>
      <c r="C55" s="149" t="s">
        <v>135</v>
      </c>
      <c r="D55" s="150"/>
      <c r="E55" s="150">
        <f>F28</f>
        <v>0</v>
      </c>
      <c r="F55" s="151">
        <f>D28*('جداول هزینه'!G$193/'صورت های مالی'!D$29)</f>
        <v>0</v>
      </c>
      <c r="G55" s="151">
        <f>D55+E55-F55</f>
        <v>0</v>
      </c>
      <c r="H55" s="152">
        <f>G55+H54</f>
        <v>0.95</v>
      </c>
    </row>
    <row r="58" spans="1:8" ht="19.5" x14ac:dyDescent="0.25">
      <c r="A58" s="24" t="s">
        <v>145</v>
      </c>
    </row>
    <row r="59" spans="1:8" ht="19.5" customHeight="1" x14ac:dyDescent="0.25">
      <c r="A59" s="34" t="s">
        <v>146</v>
      </c>
    </row>
    <row r="60" spans="1:8" ht="20.25" customHeight="1" x14ac:dyDescent="0.25">
      <c r="A60" s="24" t="s">
        <v>147</v>
      </c>
    </row>
    <row r="61" spans="1:8" ht="20.25" customHeight="1" x14ac:dyDescent="0.25">
      <c r="A61" s="24" t="s">
        <v>148</v>
      </c>
    </row>
    <row r="62" spans="1:8" ht="20.25" customHeight="1" x14ac:dyDescent="0.25">
      <c r="A62" s="24" t="s">
        <v>149</v>
      </c>
    </row>
    <row r="63" spans="1:8" ht="20.25" customHeight="1" x14ac:dyDescent="0.25">
      <c r="A63" s="39"/>
    </row>
    <row r="64" spans="1:8" ht="51" customHeight="1" x14ac:dyDescent="0.25">
      <c r="A64" s="67"/>
      <c r="B64" s="71" t="s">
        <v>175</v>
      </c>
      <c r="C64" s="71" t="s">
        <v>2</v>
      </c>
      <c r="D64" s="71" t="s">
        <v>150</v>
      </c>
      <c r="E64" s="71" t="s">
        <v>3</v>
      </c>
    </row>
    <row r="65" spans="1:5" ht="21" x14ac:dyDescent="0.25">
      <c r="A65" s="49" t="s">
        <v>4</v>
      </c>
      <c r="B65" s="49">
        <f>E19</f>
        <v>0</v>
      </c>
      <c r="C65" s="163">
        <f>'جداول هزینه'!E193</f>
        <v>1.05</v>
      </c>
      <c r="D65" s="49">
        <f>B65-C65</f>
        <v>-1.05</v>
      </c>
      <c r="E65" s="49">
        <f>D65</f>
        <v>-1.05</v>
      </c>
    </row>
    <row r="66" spans="1:5" ht="21" x14ac:dyDescent="0.25">
      <c r="A66" s="49" t="s">
        <v>5</v>
      </c>
      <c r="B66" s="49">
        <f>E24</f>
        <v>0</v>
      </c>
      <c r="C66" s="136">
        <f>'جداول هزینه'!F193</f>
        <v>0</v>
      </c>
      <c r="D66" s="49">
        <f>B66-C66</f>
        <v>0</v>
      </c>
      <c r="E66" s="49">
        <f>D66+E65</f>
        <v>-1.05</v>
      </c>
    </row>
    <row r="67" spans="1:5" ht="21" x14ac:dyDescent="0.25">
      <c r="A67" s="49" t="s">
        <v>6</v>
      </c>
      <c r="B67" s="51">
        <f>E29</f>
        <v>0</v>
      </c>
      <c r="C67" s="137">
        <f>'جداول هزینه'!G193</f>
        <v>0</v>
      </c>
      <c r="D67" s="49">
        <f>B67-C67</f>
        <v>0</v>
      </c>
      <c r="E67" s="49">
        <f>D67+E66</f>
        <v>-1.05</v>
      </c>
    </row>
    <row r="68" spans="1:5" ht="21" x14ac:dyDescent="0.25">
      <c r="A68" s="174"/>
      <c r="B68" s="175"/>
      <c r="C68" s="176"/>
      <c r="D68" s="174"/>
      <c r="E68" s="174"/>
    </row>
    <row r="69" spans="1:5" ht="21" x14ac:dyDescent="0.25">
      <c r="A69" s="174"/>
      <c r="B69" s="175"/>
      <c r="C69" s="176"/>
      <c r="D69" s="174"/>
      <c r="E69" s="174"/>
    </row>
    <row r="70" spans="1:5" ht="21" x14ac:dyDescent="0.25">
      <c r="A70" s="22" t="s">
        <v>207</v>
      </c>
    </row>
    <row r="71" spans="1:5" ht="21" x14ac:dyDescent="0.25">
      <c r="A71" s="34" t="s">
        <v>208</v>
      </c>
    </row>
    <row r="72" spans="1:5" ht="15.75" x14ac:dyDescent="0.25">
      <c r="A72" s="8" t="s">
        <v>10</v>
      </c>
      <c r="B72" s="169" t="s">
        <v>203</v>
      </c>
      <c r="C72" s="169"/>
      <c r="D72" s="169"/>
      <c r="E72" s="169"/>
    </row>
    <row r="73" spans="1:5" ht="21" x14ac:dyDescent="0.25">
      <c r="A73" s="8"/>
      <c r="B73" s="10" t="s">
        <v>198</v>
      </c>
      <c r="C73" s="10" t="s">
        <v>100</v>
      </c>
      <c r="D73" s="10" t="s">
        <v>101</v>
      </c>
      <c r="E73" s="10" t="s">
        <v>102</v>
      </c>
    </row>
    <row r="74" spans="1:5" ht="18.75" x14ac:dyDescent="0.25">
      <c r="A74" s="170" t="s">
        <v>57</v>
      </c>
      <c r="B74" s="11"/>
      <c r="C74" s="171"/>
      <c r="D74" s="171"/>
      <c r="E74" s="171"/>
    </row>
    <row r="75" spans="1:5" ht="36" x14ac:dyDescent="0.25">
      <c r="A75" s="172" t="s">
        <v>202</v>
      </c>
      <c r="B75" s="173"/>
      <c r="C75" s="11"/>
      <c r="D75" s="11">
        <v>0</v>
      </c>
      <c r="E75" s="11">
        <v>0</v>
      </c>
    </row>
    <row r="76" spans="1:5" ht="18.75" x14ac:dyDescent="0.25">
      <c r="A76" s="53" t="s">
        <v>201</v>
      </c>
      <c r="B76" s="63"/>
      <c r="C76" s="13"/>
      <c r="D76" s="13"/>
      <c r="E76" s="13"/>
    </row>
    <row r="77" spans="1:5" ht="18.75" x14ac:dyDescent="0.25">
      <c r="A77" s="53" t="s">
        <v>47</v>
      </c>
      <c r="B77" s="63"/>
      <c r="C77" s="13"/>
      <c r="D77" s="13"/>
      <c r="E77" s="13"/>
    </row>
    <row r="78" spans="1:5" ht="21" x14ac:dyDescent="0.25">
      <c r="A78" s="10" t="s">
        <v>86</v>
      </c>
      <c r="B78" s="53"/>
      <c r="C78" s="53"/>
      <c r="D78" s="53">
        <v>0</v>
      </c>
      <c r="E78" s="53">
        <v>0</v>
      </c>
    </row>
    <row r="79" spans="1:5" ht="21" x14ac:dyDescent="0.25">
      <c r="A79" s="167"/>
      <c r="B79" s="168"/>
      <c r="C79" s="168"/>
      <c r="D79" s="168"/>
      <c r="E79" s="168"/>
    </row>
    <row r="80" spans="1:5" ht="21" x14ac:dyDescent="0.25">
      <c r="A80" s="22" t="s">
        <v>204</v>
      </c>
    </row>
    <row r="81" spans="1:5" ht="18.75" x14ac:dyDescent="0.25">
      <c r="A81" s="39" t="s">
        <v>205</v>
      </c>
    </row>
    <row r="82" spans="1:5" ht="21" x14ac:dyDescent="0.25">
      <c r="A82" s="34" t="s">
        <v>206</v>
      </c>
    </row>
    <row r="83" spans="1:5" ht="21" x14ac:dyDescent="0.25">
      <c r="A83" s="9"/>
      <c r="B83" s="10" t="s">
        <v>198</v>
      </c>
      <c r="C83" s="10" t="s">
        <v>100</v>
      </c>
      <c r="D83" s="10" t="s">
        <v>101</v>
      </c>
      <c r="E83" s="10" t="s">
        <v>102</v>
      </c>
    </row>
    <row r="84" spans="1:5" ht="18.75" x14ac:dyDescent="0.25">
      <c r="A84" s="165" t="s">
        <v>199</v>
      </c>
      <c r="B84" s="63"/>
      <c r="C84" s="63"/>
      <c r="D84" s="11"/>
      <c r="E84" s="11"/>
    </row>
    <row r="85" spans="1:5" ht="18.75" x14ac:dyDescent="0.25">
      <c r="A85" s="11" t="s">
        <v>200</v>
      </c>
      <c r="B85" s="13"/>
      <c r="C85" s="63">
        <f>D65</f>
        <v>-1.05</v>
      </c>
      <c r="D85" s="63">
        <f>D66</f>
        <v>0</v>
      </c>
      <c r="E85" s="63">
        <f>D67</f>
        <v>0</v>
      </c>
    </row>
    <row r="86" spans="1:5" ht="21" x14ac:dyDescent="0.25">
      <c r="A86" s="10" t="s">
        <v>86</v>
      </c>
      <c r="B86" s="166">
        <f>SUM(B84:B85)</f>
        <v>0</v>
      </c>
      <c r="C86" s="166">
        <f t="shared" ref="C86:E86" si="0">SUM(C84:C85)</f>
        <v>-1.05</v>
      </c>
      <c r="D86" s="166">
        <f t="shared" si="0"/>
        <v>0</v>
      </c>
      <c r="E86" s="166">
        <f t="shared" si="0"/>
        <v>0</v>
      </c>
    </row>
    <row r="88" spans="1:5" ht="21" x14ac:dyDescent="0.25">
      <c r="A88" s="34"/>
    </row>
    <row r="111" ht="31.5" customHeight="1" x14ac:dyDescent="0.25"/>
    <row r="112" ht="12" customHeight="1" x14ac:dyDescent="0.25"/>
    <row r="113" ht="24.75" customHeight="1" x14ac:dyDescent="0.25"/>
    <row r="114" ht="24.75" customHeight="1" x14ac:dyDescent="0.25"/>
    <row r="115" ht="24.75" customHeight="1" x14ac:dyDescent="0.25"/>
  </sheetData>
  <mergeCells count="19">
    <mergeCell ref="A72:A73"/>
    <mergeCell ref="B72:E72"/>
    <mergeCell ref="A48:A51"/>
    <mergeCell ref="A52:A55"/>
    <mergeCell ref="A36:A47"/>
    <mergeCell ref="B36:B38"/>
    <mergeCell ref="B39:B41"/>
    <mergeCell ref="B42:B44"/>
    <mergeCell ref="B45:B47"/>
    <mergeCell ref="A20:A23"/>
    <mergeCell ref="A24:C24"/>
    <mergeCell ref="A25:A28"/>
    <mergeCell ref="A29:C29"/>
    <mergeCell ref="A7:A18"/>
    <mergeCell ref="B7:B9"/>
    <mergeCell ref="B10:B12"/>
    <mergeCell ref="B13:B15"/>
    <mergeCell ref="B16:B18"/>
    <mergeCell ref="A19:C1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5"/>
  <sheetViews>
    <sheetView rightToLeft="1" workbookViewId="0">
      <selection activeCell="E12" sqref="E12"/>
    </sheetView>
  </sheetViews>
  <sheetFormatPr defaultRowHeight="15" x14ac:dyDescent="0.25"/>
  <sheetData>
    <row r="1" spans="1:7" ht="21" x14ac:dyDescent="0.25">
      <c r="A1" s="22" t="s">
        <v>151</v>
      </c>
    </row>
    <row r="2" spans="1:7" ht="19.5" x14ac:dyDescent="0.25">
      <c r="A2" s="24" t="s">
        <v>152</v>
      </c>
    </row>
    <row r="3" spans="1:7" ht="18.75" x14ac:dyDescent="0.25">
      <c r="A3" s="39"/>
    </row>
    <row r="4" spans="1:7" ht="18.75" x14ac:dyDescent="0.25">
      <c r="A4" s="39"/>
    </row>
    <row r="5" spans="1:7" ht="15.75" x14ac:dyDescent="0.25">
      <c r="A5" s="24"/>
    </row>
    <row r="6" spans="1:7" ht="24.75" x14ac:dyDescent="0.25">
      <c r="A6" s="24" t="s">
        <v>153</v>
      </c>
    </row>
    <row r="7" spans="1:7" ht="21" x14ac:dyDescent="0.25">
      <c r="A7" s="111" t="s">
        <v>7</v>
      </c>
      <c r="B7" s="111"/>
      <c r="C7" s="112">
        <v>0.2</v>
      </c>
      <c r="D7" s="113">
        <v>0.25</v>
      </c>
      <c r="E7" s="113">
        <v>0.3</v>
      </c>
      <c r="F7" s="113">
        <v>0.35</v>
      </c>
      <c r="G7" s="113">
        <v>0.4</v>
      </c>
    </row>
    <row r="8" spans="1:7" ht="21" x14ac:dyDescent="0.25">
      <c r="A8" s="68" t="s">
        <v>9</v>
      </c>
      <c r="B8" s="68"/>
      <c r="C8" s="114">
        <f>NPV(C7,'صورت های مالی'!D65,'صورت های مالی'!D66,'صورت های مالی'!D67)</f>
        <v>-0.87500000000000011</v>
      </c>
      <c r="D8" s="114">
        <f>NPV(D7,'صورت های مالی'!D65,'صورت های مالی'!D66,'صورت های مالی'!D67)</f>
        <v>-0.84000000000000008</v>
      </c>
      <c r="E8" s="114">
        <f>NPV(E7,'صورت های مالی'!D65,'صورت های مالی'!D66,'صورت های مالی'!D67)</f>
        <v>-0.80769230769230771</v>
      </c>
      <c r="F8" s="114">
        <f>NPV(F7,'صورت های مالی'!D65,'صورت های مالی'!D66,'صورت های مالی'!D67)</f>
        <v>-0.77777777777777779</v>
      </c>
      <c r="G8" s="114">
        <f>NPV(G7,'صورت های مالی'!D65,'صورت های مالی'!D66,'صورت های مالی'!D67)</f>
        <v>-0.75000000000000011</v>
      </c>
    </row>
    <row r="10" spans="1:7" ht="21" x14ac:dyDescent="0.25">
      <c r="A10" s="24" t="s">
        <v>154</v>
      </c>
    </row>
    <row r="11" spans="1:7" ht="18.75" x14ac:dyDescent="0.25">
      <c r="A11" s="39"/>
    </row>
    <row r="12" spans="1:7" ht="18.75" x14ac:dyDescent="0.25">
      <c r="A12" s="39"/>
      <c r="E12" s="1" t="e">
        <f>IRR('صورت های مالی'!B86:E86)</f>
        <v>#NUM!</v>
      </c>
      <c r="F12" t="s">
        <v>189</v>
      </c>
      <c r="G12" s="1"/>
    </row>
    <row r="13" spans="1:7" ht="15.75" x14ac:dyDescent="0.25">
      <c r="A13" s="24"/>
    </row>
    <row r="14" spans="1:7" ht="21" x14ac:dyDescent="0.25">
      <c r="A14" s="24" t="s">
        <v>155</v>
      </c>
    </row>
    <row r="15" spans="1:7" ht="15.75" x14ac:dyDescent="0.25">
      <c r="A15" s="24"/>
    </row>
    <row r="16" spans="1:7" ht="42" x14ac:dyDescent="0.25">
      <c r="A16" s="50" t="s">
        <v>10</v>
      </c>
      <c r="B16" s="50"/>
      <c r="C16" s="50"/>
      <c r="D16" s="133" t="s">
        <v>11</v>
      </c>
    </row>
    <row r="17" spans="1:9" ht="19.5" x14ac:dyDescent="0.25">
      <c r="A17" s="73" t="s">
        <v>12</v>
      </c>
      <c r="B17" s="73"/>
      <c r="C17" s="73"/>
      <c r="D17" s="47"/>
    </row>
    <row r="18" spans="1:9" ht="19.5" x14ac:dyDescent="0.25">
      <c r="A18" s="73" t="s">
        <v>13</v>
      </c>
      <c r="B18" s="73"/>
      <c r="C18" s="73"/>
      <c r="D18" s="47"/>
    </row>
    <row r="19" spans="1:9" ht="19.5" x14ac:dyDescent="0.25">
      <c r="A19" s="73" t="s">
        <v>14</v>
      </c>
      <c r="B19" s="73"/>
      <c r="C19" s="73"/>
      <c r="D19" s="47"/>
    </row>
    <row r="20" spans="1:9" ht="19.5" x14ac:dyDescent="0.25">
      <c r="A20" s="134" t="s">
        <v>15</v>
      </c>
      <c r="B20" s="134"/>
      <c r="C20" s="134"/>
      <c r="D20" s="135"/>
    </row>
    <row r="21" spans="1:9" ht="19.5" x14ac:dyDescent="0.25">
      <c r="A21" s="134" t="s">
        <v>16</v>
      </c>
      <c r="B21" s="134"/>
      <c r="C21" s="134"/>
      <c r="D21" s="135"/>
    </row>
    <row r="22" spans="1:9" ht="18.75" x14ac:dyDescent="0.25">
      <c r="A22" s="39"/>
    </row>
    <row r="23" spans="1:9" ht="21" x14ac:dyDescent="0.25">
      <c r="A23" s="104" t="s">
        <v>10</v>
      </c>
      <c r="B23" s="104"/>
      <c r="C23" s="104"/>
      <c r="D23" s="104"/>
      <c r="E23" s="104" t="s">
        <v>100</v>
      </c>
      <c r="F23" s="131" t="s">
        <v>183</v>
      </c>
      <c r="G23" s="131"/>
      <c r="H23" s="131" t="s">
        <v>184</v>
      </c>
      <c r="I23" s="131"/>
    </row>
    <row r="24" spans="1:9" ht="21" x14ac:dyDescent="0.25">
      <c r="A24" s="104"/>
      <c r="B24" s="104"/>
      <c r="C24" s="104"/>
      <c r="D24" s="104"/>
      <c r="E24" s="104"/>
      <c r="F24" s="132" t="s">
        <v>188</v>
      </c>
      <c r="G24" s="132" t="s">
        <v>185</v>
      </c>
      <c r="H24" s="132" t="s">
        <v>187</v>
      </c>
      <c r="I24" s="132" t="s">
        <v>185</v>
      </c>
    </row>
    <row r="25" spans="1:9" ht="21" x14ac:dyDescent="0.25">
      <c r="A25" s="68" t="s">
        <v>116</v>
      </c>
      <c r="B25" s="68"/>
      <c r="C25" s="68"/>
      <c r="D25" s="68"/>
      <c r="E25" s="69">
        <f>'جداول هزینه'!E181</f>
        <v>1</v>
      </c>
      <c r="F25" s="127">
        <f>G25*E25</f>
        <v>1</v>
      </c>
      <c r="G25" s="129">
        <v>1</v>
      </c>
      <c r="H25" s="128">
        <f>E25*I25</f>
        <v>0</v>
      </c>
      <c r="I25" s="129">
        <v>0</v>
      </c>
    </row>
    <row r="26" spans="1:9" ht="21" x14ac:dyDescent="0.25">
      <c r="A26" s="68" t="s">
        <v>186</v>
      </c>
      <c r="B26" s="68"/>
      <c r="C26" s="68"/>
      <c r="D26" s="68"/>
      <c r="E26" s="69">
        <f>'جداول هزینه'!E182</f>
        <v>0</v>
      </c>
      <c r="F26" s="127">
        <f>G26*E26</f>
        <v>0</v>
      </c>
      <c r="G26" s="129">
        <v>0.35</v>
      </c>
      <c r="H26" s="128">
        <f>E26*I26</f>
        <v>0</v>
      </c>
      <c r="I26" s="129">
        <v>0.65</v>
      </c>
    </row>
    <row r="27" spans="1:9" ht="21" x14ac:dyDescent="0.25">
      <c r="A27" s="68" t="s">
        <v>117</v>
      </c>
      <c r="B27" s="68"/>
      <c r="C27" s="68"/>
      <c r="D27" s="68"/>
      <c r="E27" s="69">
        <f>'جداول هزینه'!E183</f>
        <v>0</v>
      </c>
      <c r="F27" s="127">
        <f>G27*E27</f>
        <v>0</v>
      </c>
      <c r="G27" s="129">
        <v>1</v>
      </c>
      <c r="H27" s="128">
        <f>E27*I27</f>
        <v>0</v>
      </c>
      <c r="I27" s="129">
        <v>0</v>
      </c>
    </row>
    <row r="28" spans="1:9" ht="21" x14ac:dyDescent="0.25">
      <c r="A28" s="68" t="s">
        <v>118</v>
      </c>
      <c r="B28" s="68"/>
      <c r="C28" s="68"/>
      <c r="D28" s="68"/>
      <c r="E28" s="69">
        <f>'جداول هزینه'!E184</f>
        <v>0</v>
      </c>
      <c r="F28" s="127">
        <f>G28*E28</f>
        <v>0</v>
      </c>
      <c r="G28" s="129">
        <v>0.8</v>
      </c>
      <c r="H28" s="128">
        <f>E28*I28</f>
        <v>0</v>
      </c>
      <c r="I28" s="129">
        <v>0.2</v>
      </c>
    </row>
    <row r="29" spans="1:9" ht="21" x14ac:dyDescent="0.25">
      <c r="A29" s="68" t="s">
        <v>119</v>
      </c>
      <c r="B29" s="68"/>
      <c r="C29" s="68"/>
      <c r="D29" s="68"/>
      <c r="E29" s="69">
        <f>'جداول هزینه'!E185</f>
        <v>0</v>
      </c>
      <c r="F29" s="127">
        <f>G29*E29</f>
        <v>0</v>
      </c>
      <c r="G29" s="130">
        <v>0.9</v>
      </c>
      <c r="H29" s="128">
        <f>E29*I29</f>
        <v>0</v>
      </c>
      <c r="I29" s="130">
        <v>0.1</v>
      </c>
    </row>
    <row r="30" spans="1:9" ht="21" x14ac:dyDescent="0.25">
      <c r="A30" s="68" t="s">
        <v>120</v>
      </c>
      <c r="B30" s="68"/>
      <c r="C30" s="68"/>
      <c r="D30" s="68"/>
      <c r="E30" s="69">
        <f>'جداول هزینه'!E186</f>
        <v>0</v>
      </c>
      <c r="F30" s="127">
        <f>G30*E30</f>
        <v>0</v>
      </c>
      <c r="G30" s="129">
        <v>0.8</v>
      </c>
      <c r="H30" s="128">
        <f>E30*I30</f>
        <v>0</v>
      </c>
      <c r="I30" s="129">
        <v>0.2</v>
      </c>
    </row>
    <row r="31" spans="1:9" ht="21" x14ac:dyDescent="0.25">
      <c r="A31" s="68" t="s">
        <v>121</v>
      </c>
      <c r="B31" s="68"/>
      <c r="C31" s="68"/>
      <c r="D31" s="68"/>
      <c r="E31" s="69">
        <f>'جداول هزینه'!E187</f>
        <v>0</v>
      </c>
      <c r="F31" s="127">
        <f>G31*E31</f>
        <v>0</v>
      </c>
      <c r="G31" s="129">
        <v>0</v>
      </c>
      <c r="H31" s="128">
        <f>E31*I31</f>
        <v>0</v>
      </c>
      <c r="I31" s="129">
        <v>1</v>
      </c>
    </row>
    <row r="32" spans="1:9" ht="21" x14ac:dyDescent="0.25">
      <c r="A32" s="68" t="s">
        <v>122</v>
      </c>
      <c r="B32" s="68"/>
      <c r="C32" s="68"/>
      <c r="D32" s="68"/>
      <c r="E32" s="69">
        <f>'جداول هزینه'!E188</f>
        <v>0</v>
      </c>
      <c r="F32" s="127">
        <f>G32*E32</f>
        <v>0</v>
      </c>
      <c r="G32" s="129">
        <v>1</v>
      </c>
      <c r="H32" s="128">
        <f>E32*I32</f>
        <v>0</v>
      </c>
      <c r="I32" s="129">
        <v>2</v>
      </c>
    </row>
    <row r="33" spans="1:10" ht="21" x14ac:dyDescent="0.25">
      <c r="A33" s="68" t="s">
        <v>123</v>
      </c>
      <c r="B33" s="68"/>
      <c r="C33" s="68"/>
      <c r="D33" s="68"/>
      <c r="E33" s="69">
        <f>'جداول هزینه'!E189</f>
        <v>0</v>
      </c>
      <c r="F33" s="127">
        <f>G33*E33</f>
        <v>0</v>
      </c>
      <c r="G33" s="129">
        <v>0.8</v>
      </c>
      <c r="H33" s="128">
        <f>E33*I33</f>
        <v>0</v>
      </c>
      <c r="I33" s="129">
        <v>0.2</v>
      </c>
    </row>
    <row r="34" spans="1:10" ht="21" x14ac:dyDescent="0.25">
      <c r="A34" s="68" t="s">
        <v>62</v>
      </c>
      <c r="B34" s="68"/>
      <c r="C34" s="68"/>
      <c r="D34" s="68"/>
      <c r="E34" s="69">
        <f>'جداول هزینه'!E190</f>
        <v>0.05</v>
      </c>
      <c r="F34" s="161">
        <f>G34*E34</f>
        <v>4.0000000000000008E-2</v>
      </c>
      <c r="G34" s="129">
        <v>0.8</v>
      </c>
      <c r="H34" s="160">
        <f>E34*I34</f>
        <v>1.0000000000000002E-2</v>
      </c>
      <c r="I34" s="129">
        <v>0.2</v>
      </c>
    </row>
    <row r="35" spans="1:10" ht="21" x14ac:dyDescent="0.25">
      <c r="A35" s="68" t="s">
        <v>126</v>
      </c>
      <c r="B35" s="68"/>
      <c r="C35" s="68"/>
      <c r="D35" s="68"/>
      <c r="E35" s="69">
        <f>'جداول هزینه'!E192</f>
        <v>0</v>
      </c>
      <c r="F35" s="127">
        <f>G35*E35</f>
        <v>0</v>
      </c>
      <c r="G35" s="129">
        <v>0</v>
      </c>
      <c r="H35" s="128">
        <f>E35*I35</f>
        <v>0</v>
      </c>
      <c r="I35" s="129">
        <v>1</v>
      </c>
    </row>
    <row r="36" spans="1:10" ht="21" x14ac:dyDescent="0.25">
      <c r="A36" s="68" t="s">
        <v>124</v>
      </c>
      <c r="B36" s="68"/>
      <c r="C36" s="68"/>
      <c r="D36" s="68"/>
      <c r="E36" s="69">
        <f>'جداول هزینه'!E193</f>
        <v>1.05</v>
      </c>
      <c r="F36" s="159">
        <f>SUM(F25:F35)</f>
        <v>1.04</v>
      </c>
      <c r="G36" s="69"/>
      <c r="H36" s="109">
        <f>SUM(H25:H35)</f>
        <v>1.0000000000000002E-2</v>
      </c>
      <c r="I36" s="69"/>
    </row>
    <row r="37" spans="1:10" ht="18.75" x14ac:dyDescent="0.25">
      <c r="H37" s="124">
        <f>H36/('صورت های مالی'!B65-F36)</f>
        <v>-9.6153846153846177E-3</v>
      </c>
    </row>
    <row r="38" spans="1:10" ht="18.75" x14ac:dyDescent="0.25">
      <c r="A38" s="39"/>
    </row>
    <row r="39" spans="1:10" ht="21" x14ac:dyDescent="0.25">
      <c r="A39" s="24" t="s">
        <v>156</v>
      </c>
    </row>
    <row r="40" spans="1:10" ht="18.75" x14ac:dyDescent="0.25">
      <c r="A40" s="24" t="s">
        <v>157</v>
      </c>
    </row>
    <row r="41" spans="1:10" ht="15.75" x14ac:dyDescent="0.25">
      <c r="A41" s="111" t="s">
        <v>17</v>
      </c>
      <c r="B41" s="111"/>
      <c r="C41" s="111"/>
      <c r="D41" s="111"/>
      <c r="E41" s="158" t="s">
        <v>8</v>
      </c>
      <c r="F41" s="158"/>
      <c r="G41" s="158" t="s">
        <v>18</v>
      </c>
      <c r="H41" s="158"/>
      <c r="I41" s="158" t="s">
        <v>197</v>
      </c>
      <c r="J41" s="158"/>
    </row>
    <row r="42" spans="1:10" ht="15.75" x14ac:dyDescent="0.25">
      <c r="A42" s="111"/>
      <c r="B42" s="111"/>
      <c r="C42" s="111"/>
      <c r="D42" s="111"/>
      <c r="E42" s="158" t="s">
        <v>1</v>
      </c>
      <c r="F42" s="158"/>
      <c r="G42" s="158"/>
      <c r="H42" s="158"/>
      <c r="I42" s="158" t="s">
        <v>19</v>
      </c>
      <c r="J42" s="158"/>
    </row>
    <row r="43" spans="1:10" ht="24" x14ac:dyDescent="0.25">
      <c r="A43" s="61" t="s">
        <v>20</v>
      </c>
      <c r="B43" s="61"/>
      <c r="C43" s="61"/>
      <c r="D43" s="61"/>
      <c r="E43" s="162"/>
      <c r="F43" s="162"/>
      <c r="G43" s="162"/>
      <c r="H43" s="162"/>
      <c r="I43" s="164">
        <f>'صورت های مالی'!D19*1.2*H36/('صورت های مالی'!B65-1.2*F36)</f>
        <v>-9.6153846153846177E-3</v>
      </c>
      <c r="J43" s="164"/>
    </row>
    <row r="44" spans="1:10" ht="24" x14ac:dyDescent="0.25">
      <c r="A44" s="61" t="s">
        <v>21</v>
      </c>
      <c r="B44" s="61"/>
      <c r="C44" s="61"/>
      <c r="D44" s="61"/>
      <c r="E44" s="162"/>
      <c r="F44" s="162"/>
      <c r="G44" s="162"/>
      <c r="H44" s="162"/>
      <c r="I44" s="164">
        <f>'صورت های مالی'!D19*H36/(0.9*'صورت های مالی'!B65-F36)</f>
        <v>-9.6153846153846177E-3</v>
      </c>
      <c r="J44" s="164"/>
    </row>
    <row r="45" spans="1:10" ht="24" x14ac:dyDescent="0.25">
      <c r="A45" s="61" t="s">
        <v>22</v>
      </c>
      <c r="B45" s="61"/>
      <c r="C45" s="61"/>
      <c r="D45" s="61"/>
      <c r="E45" s="162"/>
      <c r="F45" s="162"/>
      <c r="G45" s="162"/>
      <c r="H45" s="162"/>
      <c r="I45" s="162"/>
      <c r="J45" s="162"/>
    </row>
  </sheetData>
  <mergeCells count="41">
    <mergeCell ref="I43:J43"/>
    <mergeCell ref="I44:J44"/>
    <mergeCell ref="I45:J45"/>
    <mergeCell ref="A7:B7"/>
    <mergeCell ref="A17:C17"/>
    <mergeCell ref="A18:C18"/>
    <mergeCell ref="A19:C19"/>
    <mergeCell ref="A20:C20"/>
    <mergeCell ref="I41:J42"/>
    <mergeCell ref="A16:C16"/>
    <mergeCell ref="A33:D33"/>
    <mergeCell ref="A34:D34"/>
    <mergeCell ref="A35:D35"/>
    <mergeCell ref="A36:D36"/>
    <mergeCell ref="A8:B8"/>
    <mergeCell ref="A27:D27"/>
    <mergeCell ref="A28:D28"/>
    <mergeCell ref="A29:D29"/>
    <mergeCell ref="A30:D30"/>
    <mergeCell ref="A31:D31"/>
    <mergeCell ref="A21:C21"/>
    <mergeCell ref="E45:F45"/>
    <mergeCell ref="G43:H43"/>
    <mergeCell ref="A43:D43"/>
    <mergeCell ref="A32:D32"/>
    <mergeCell ref="F23:G23"/>
    <mergeCell ref="A23:D24"/>
    <mergeCell ref="H23:I23"/>
    <mergeCell ref="A25:D25"/>
    <mergeCell ref="A26:D26"/>
    <mergeCell ref="E23:E24"/>
    <mergeCell ref="G44:H44"/>
    <mergeCell ref="G45:H45"/>
    <mergeCell ref="A44:D44"/>
    <mergeCell ref="A45:D45"/>
    <mergeCell ref="A41:D42"/>
    <mergeCell ref="E41:F41"/>
    <mergeCell ref="E42:F42"/>
    <mergeCell ref="G41:H42"/>
    <mergeCell ref="E43:F43"/>
    <mergeCell ref="E44:F4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جداول هزینه</vt:lpstr>
      <vt:lpstr>صورت های مالی</vt:lpstr>
      <vt:lpstr>تحلیل مالی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hamid</dc:creator>
  <cp:lastModifiedBy>hamid</cp:lastModifiedBy>
  <dcterms:created xsi:type="dcterms:W3CDTF">2015-12-27T17:30:58Z</dcterms:created>
  <dcterms:modified xsi:type="dcterms:W3CDTF">2015-12-29T22:44:53Z</dcterms:modified>
</cp:coreProperties>
</file>